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yW\AppData\Local\Temp\SAMPLE ASDM billing and rate_5838984\"/>
    </mc:Choice>
  </mc:AlternateContent>
  <bookViews>
    <workbookView xWindow="240" yWindow="75" windowWidth="17235" windowHeight="10545" activeTab="1"/>
  </bookViews>
  <sheets>
    <sheet name="ASDM Sample" sheetId="2" r:id="rId1"/>
    <sheet name="Template" sheetId="3" r:id="rId2"/>
  </sheets>
  <calcPr calcId="162913"/>
</workbook>
</file>

<file path=xl/calcChain.xml><?xml version="1.0" encoding="utf-8"?>
<calcChain xmlns="http://schemas.openxmlformats.org/spreadsheetml/2006/main">
  <c r="X55" i="3" l="1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C55" i="3"/>
  <c r="W13" i="3"/>
  <c r="V13" i="3"/>
  <c r="X13" i="3" s="1"/>
  <c r="U13" i="3"/>
  <c r="H8" i="3" l="1"/>
  <c r="V52" i="3" s="1"/>
  <c r="X57" i="3"/>
  <c r="W52" i="3"/>
  <c r="U52" i="3"/>
  <c r="W51" i="3"/>
  <c r="U51" i="3"/>
  <c r="W50" i="3"/>
  <c r="U50" i="3"/>
  <c r="W49" i="3"/>
  <c r="U49" i="3"/>
  <c r="W48" i="3"/>
  <c r="U48" i="3"/>
  <c r="W47" i="3"/>
  <c r="U47" i="3"/>
  <c r="W46" i="3"/>
  <c r="U46" i="3"/>
  <c r="W45" i="3"/>
  <c r="U45" i="3"/>
  <c r="W44" i="3"/>
  <c r="U44" i="3"/>
  <c r="W43" i="3"/>
  <c r="U43" i="3"/>
  <c r="W42" i="3"/>
  <c r="U42" i="3"/>
  <c r="W41" i="3"/>
  <c r="U41" i="3"/>
  <c r="W40" i="3"/>
  <c r="U40" i="3"/>
  <c r="W39" i="3"/>
  <c r="U39" i="3"/>
  <c r="W38" i="3"/>
  <c r="U38" i="3"/>
  <c r="W37" i="3"/>
  <c r="U37" i="3"/>
  <c r="W36" i="3"/>
  <c r="U36" i="3"/>
  <c r="W35" i="3"/>
  <c r="U35" i="3"/>
  <c r="W34" i="3"/>
  <c r="U34" i="3"/>
  <c r="W33" i="3"/>
  <c r="U33" i="3"/>
  <c r="W32" i="3"/>
  <c r="U32" i="3"/>
  <c r="W31" i="3"/>
  <c r="U31" i="3"/>
  <c r="W30" i="3"/>
  <c r="U30" i="3"/>
  <c r="W29" i="3"/>
  <c r="U29" i="3"/>
  <c r="W28" i="3"/>
  <c r="U28" i="3"/>
  <c r="W27" i="3"/>
  <c r="U27" i="3"/>
  <c r="W26" i="3"/>
  <c r="U26" i="3"/>
  <c r="W25" i="3"/>
  <c r="U25" i="3"/>
  <c r="W24" i="3"/>
  <c r="U24" i="3"/>
  <c r="W23" i="3"/>
  <c r="U23" i="3"/>
  <c r="W22" i="3"/>
  <c r="U22" i="3"/>
  <c r="W21" i="3"/>
  <c r="U21" i="3"/>
  <c r="W20" i="3"/>
  <c r="U20" i="3"/>
  <c r="W19" i="3"/>
  <c r="U19" i="3"/>
  <c r="W18" i="3"/>
  <c r="U18" i="3"/>
  <c r="W17" i="3"/>
  <c r="U17" i="3"/>
  <c r="W16" i="3"/>
  <c r="U16" i="3"/>
  <c r="W15" i="3"/>
  <c r="U15" i="3"/>
  <c r="W14" i="3"/>
  <c r="U14" i="3"/>
  <c r="W12" i="3"/>
  <c r="U12" i="3"/>
  <c r="X52" i="3" l="1"/>
  <c r="V12" i="3"/>
  <c r="V14" i="3"/>
  <c r="X14" i="3" s="1"/>
  <c r="V15" i="3"/>
  <c r="X15" i="3" s="1"/>
  <c r="V16" i="3"/>
  <c r="X16" i="3" s="1"/>
  <c r="V17" i="3"/>
  <c r="X17" i="3" s="1"/>
  <c r="V18" i="3"/>
  <c r="X18" i="3" s="1"/>
  <c r="V19" i="3"/>
  <c r="X19" i="3" s="1"/>
  <c r="V20" i="3"/>
  <c r="X20" i="3" s="1"/>
  <c r="V21" i="3"/>
  <c r="X21" i="3" s="1"/>
  <c r="V22" i="3"/>
  <c r="X22" i="3" s="1"/>
  <c r="V23" i="3"/>
  <c r="X23" i="3" s="1"/>
  <c r="V24" i="3"/>
  <c r="X24" i="3" s="1"/>
  <c r="V25" i="3"/>
  <c r="X25" i="3" s="1"/>
  <c r="V26" i="3"/>
  <c r="X26" i="3" s="1"/>
  <c r="V27" i="3"/>
  <c r="X27" i="3" s="1"/>
  <c r="V28" i="3"/>
  <c r="X28" i="3" s="1"/>
  <c r="V29" i="3"/>
  <c r="X29" i="3" s="1"/>
  <c r="V30" i="3"/>
  <c r="X30" i="3" s="1"/>
  <c r="V31" i="3"/>
  <c r="X31" i="3" s="1"/>
  <c r="V32" i="3"/>
  <c r="X32" i="3" s="1"/>
  <c r="V33" i="3"/>
  <c r="X33" i="3" s="1"/>
  <c r="V34" i="3"/>
  <c r="X34" i="3" s="1"/>
  <c r="V35" i="3"/>
  <c r="X35" i="3" s="1"/>
  <c r="V36" i="3"/>
  <c r="X36" i="3" s="1"/>
  <c r="V37" i="3"/>
  <c r="X37" i="3" s="1"/>
  <c r="V38" i="3"/>
  <c r="X38" i="3" s="1"/>
  <c r="V39" i="3"/>
  <c r="X39" i="3" s="1"/>
  <c r="V40" i="3"/>
  <c r="X40" i="3" s="1"/>
  <c r="V41" i="3"/>
  <c r="X41" i="3" s="1"/>
  <c r="V42" i="3"/>
  <c r="X42" i="3" s="1"/>
  <c r="V43" i="3"/>
  <c r="X43" i="3" s="1"/>
  <c r="V44" i="3"/>
  <c r="X44" i="3" s="1"/>
  <c r="V45" i="3"/>
  <c r="X45" i="3" s="1"/>
  <c r="V46" i="3"/>
  <c r="X46" i="3" s="1"/>
  <c r="V47" i="3"/>
  <c r="X47" i="3" s="1"/>
  <c r="V48" i="3"/>
  <c r="X48" i="3" s="1"/>
  <c r="V49" i="3"/>
  <c r="X49" i="3" s="1"/>
  <c r="V50" i="3"/>
  <c r="X50" i="3" s="1"/>
  <c r="V51" i="3"/>
  <c r="X51" i="3" s="1"/>
  <c r="C54" i="2"/>
  <c r="X56" i="2" s="1"/>
  <c r="H8" i="2"/>
  <c r="V23" i="2" s="1"/>
  <c r="X12" i="3" l="1"/>
  <c r="X59" i="3" s="1"/>
  <c r="V29" i="2"/>
  <c r="V49" i="2"/>
  <c r="V13" i="2"/>
  <c r="V33" i="2"/>
  <c r="V17" i="2"/>
  <c r="V37" i="2"/>
  <c r="V21" i="2"/>
  <c r="V45" i="2"/>
  <c r="V25" i="2"/>
  <c r="V41" i="2"/>
  <c r="V14" i="2"/>
  <c r="V22" i="2"/>
  <c r="V30" i="2"/>
  <c r="V34" i="2"/>
  <c r="V38" i="2"/>
  <c r="V42" i="2"/>
  <c r="V46" i="2"/>
  <c r="V50" i="2"/>
  <c r="V12" i="2"/>
  <c r="V15" i="2"/>
  <c r="V19" i="2"/>
  <c r="V27" i="2"/>
  <c r="V31" i="2"/>
  <c r="V35" i="2"/>
  <c r="V39" i="2"/>
  <c r="V43" i="2"/>
  <c r="V47" i="2"/>
  <c r="V16" i="2"/>
  <c r="V20" i="2"/>
  <c r="V24" i="2"/>
  <c r="V28" i="2"/>
  <c r="V32" i="2"/>
  <c r="V36" i="2"/>
  <c r="V40" i="2"/>
  <c r="V44" i="2"/>
  <c r="V48" i="2"/>
  <c r="V18" i="2"/>
  <c r="V26" i="2"/>
  <c r="O51" i="2"/>
  <c r="X60" i="2"/>
  <c r="W13" i="2"/>
  <c r="X13" i="2" s="1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W12" i="2"/>
  <c r="W50" i="2"/>
  <c r="X50" i="2" s="1"/>
  <c r="W49" i="2"/>
  <c r="W48" i="2"/>
  <c r="X48" i="2" s="1"/>
  <c r="W47" i="2"/>
  <c r="X47" i="2" s="1"/>
  <c r="W46" i="2"/>
  <c r="W45" i="2"/>
  <c r="W44" i="2"/>
  <c r="X44" i="2" s="1"/>
  <c r="W43" i="2"/>
  <c r="W42" i="2"/>
  <c r="X42" i="2" s="1"/>
  <c r="W41" i="2"/>
  <c r="W40" i="2"/>
  <c r="W39" i="2"/>
  <c r="X39" i="2" s="1"/>
  <c r="W38" i="2"/>
  <c r="X38" i="2" s="1"/>
  <c r="W37" i="2"/>
  <c r="W36" i="2"/>
  <c r="W35" i="2"/>
  <c r="X35" i="2" s="1"/>
  <c r="W34" i="2"/>
  <c r="X34" i="2" s="1"/>
  <c r="W33" i="2"/>
  <c r="W32" i="2"/>
  <c r="X32" i="2" s="1"/>
  <c r="W31" i="2"/>
  <c r="X31" i="2" s="1"/>
  <c r="W30" i="2"/>
  <c r="W29" i="2"/>
  <c r="W28" i="2"/>
  <c r="X28" i="2" s="1"/>
  <c r="W27" i="2"/>
  <c r="W26" i="2"/>
  <c r="X26" i="2" s="1"/>
  <c r="W25" i="2"/>
  <c r="W24" i="2"/>
  <c r="W23" i="2"/>
  <c r="X23" i="2" s="1"/>
  <c r="W22" i="2"/>
  <c r="W21" i="2"/>
  <c r="X21" i="2" s="1"/>
  <c r="W20" i="2"/>
  <c r="W19" i="2"/>
  <c r="W18" i="2"/>
  <c r="W17" i="2"/>
  <c r="W16" i="2"/>
  <c r="X16" i="2" s="1"/>
  <c r="W15" i="2"/>
  <c r="X15" i="2" s="1"/>
  <c r="W14" i="2"/>
  <c r="X22" i="2" l="1"/>
  <c r="X30" i="2"/>
  <c r="X46" i="2"/>
  <c r="X18" i="2"/>
  <c r="X19" i="2"/>
  <c r="X17" i="2"/>
  <c r="X29" i="2"/>
  <c r="X33" i="2"/>
  <c r="X37" i="2"/>
  <c r="X45" i="2"/>
  <c r="X49" i="2"/>
  <c r="X25" i="2"/>
  <c r="X41" i="2"/>
  <c r="X27" i="2"/>
  <c r="X43" i="2"/>
  <c r="X20" i="2"/>
  <c r="X24" i="2"/>
  <c r="X36" i="2"/>
  <c r="X40" i="2"/>
  <c r="U51" i="2"/>
  <c r="V51" i="2"/>
  <c r="X12" i="2"/>
  <c r="X14" i="2"/>
  <c r="W51" i="2"/>
  <c r="X51" i="2" l="1"/>
  <c r="X54" i="2" s="1"/>
  <c r="X58" i="2" s="1"/>
  <c r="V54" i="2"/>
  <c r="T54" i="2"/>
  <c r="S54" i="2"/>
  <c r="R54" i="2"/>
  <c r="Q54" i="2"/>
  <c r="P54" i="2"/>
  <c r="O54" i="2"/>
  <c r="N54" i="2"/>
  <c r="M54" i="2"/>
  <c r="L54" i="2"/>
  <c r="K54" i="2"/>
  <c r="J54" i="2"/>
  <c r="I54" i="2"/>
  <c r="U54" i="2" l="1"/>
</calcChain>
</file>

<file path=xl/sharedStrings.xml><?xml version="1.0" encoding="utf-8"?>
<sst xmlns="http://schemas.openxmlformats.org/spreadsheetml/2006/main" count="181" uniqueCount="95">
  <si>
    <t>DAVID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</si>
  <si>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</si>
  <si>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</si>
  <si>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</si>
  <si>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</si>
  <si>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</si>
  <si>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</si>
  <si>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</si>
  <si>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</si>
  <si>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</si>
  <si>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Dec 19</t>
  </si>
  <si>
    <t>Jan 20</t>
  </si>
  <si>
    <t>Feb 20</t>
  </si>
  <si>
    <t>DAY</t>
  </si>
  <si>
    <t>DANIEL</t>
  </si>
  <si>
    <t>Total</t>
  </si>
  <si>
    <t>Billing over prior 12 months ending February 2020</t>
  </si>
  <si>
    <t>Average</t>
  </si>
  <si>
    <t>ANTONIO</t>
  </si>
  <si>
    <t>STEVE</t>
  </si>
  <si>
    <t>J C</t>
  </si>
  <si>
    <t>MARCOS</t>
  </si>
  <si>
    <t>MYRA</t>
  </si>
  <si>
    <t>CESAR</t>
  </si>
  <si>
    <t>JORGE</t>
  </si>
  <si>
    <t>ANTHONY</t>
  </si>
  <si>
    <t>EDWARD</t>
  </si>
  <si>
    <t>IVAN</t>
  </si>
  <si>
    <t>SANDRA</t>
  </si>
  <si>
    <t>GRACE</t>
  </si>
  <si>
    <t>DENNIS</t>
  </si>
  <si>
    <t>PAUL</t>
  </si>
  <si>
    <t>MICHELLE</t>
  </si>
  <si>
    <t>JANET</t>
  </si>
  <si>
    <t>JUDY</t>
  </si>
  <si>
    <t>ERICK</t>
  </si>
  <si>
    <t>SUZANNE</t>
  </si>
  <si>
    <t>REBECCA</t>
  </si>
  <si>
    <t>THOMAS</t>
  </si>
  <si>
    <t>GERALD</t>
  </si>
  <si>
    <t>TREVON</t>
  </si>
  <si>
    <t>SONG</t>
  </si>
  <si>
    <t>KEITH</t>
  </si>
  <si>
    <t>JOHN</t>
  </si>
  <si>
    <t>DEVON</t>
  </si>
  <si>
    <t>ALBERT</t>
  </si>
  <si>
    <t>KAREN</t>
  </si>
  <si>
    <t>STANLEY</t>
  </si>
  <si>
    <t>MICHAEL</t>
  </si>
  <si>
    <t>First Name</t>
  </si>
  <si>
    <t>UCI #</t>
  </si>
  <si>
    <t>Auth #</t>
  </si>
  <si>
    <t>ROSE</t>
  </si>
  <si>
    <t>April</t>
  </si>
  <si>
    <t>May</t>
  </si>
  <si>
    <t>June</t>
  </si>
  <si>
    <t>March</t>
  </si>
  <si>
    <t>Rate:</t>
  </si>
  <si>
    <t>3/1 - 12/31/19</t>
  </si>
  <si>
    <t>Calculated rate starting November 1</t>
  </si>
  <si>
    <t>1/1/2020 and after</t>
  </si>
  <si>
    <t># of client</t>
  </si>
  <si>
    <t>months</t>
  </si>
  <si>
    <t>per month</t>
  </si>
  <si>
    <t>As comparison:</t>
  </si>
  <si>
    <t>Billed under SOE:</t>
  </si>
  <si>
    <t>RHONDA</t>
  </si>
  <si>
    <t>SHAWN</t>
  </si>
  <si>
    <t>JAMES</t>
  </si>
  <si>
    <t>SCOTT</t>
  </si>
  <si>
    <t>ROSA</t>
  </si>
  <si>
    <t>ALF</t>
  </si>
  <si>
    <t>ASDM Rate Calculation</t>
  </si>
  <si>
    <t>No.</t>
  </si>
  <si>
    <t>Total Paid</t>
  </si>
  <si>
    <t>Adjusted</t>
  </si>
  <si>
    <t>Supplemental Inc %</t>
  </si>
  <si>
    <t>ALTERNATIVE SERVICE DELIVERY MODEL MONTHLY RATE</t>
  </si>
  <si>
    <t>For vendorizations prior to March 2020, the monthly unit rate calculated by the Department shall use the following methodology:</t>
  </si>
  <si>
    <t>a. Taking the total amount billed over the 12 months ending February 2020, divided by the total number of consumer months of service during the 12 month period.</t>
  </si>
  <si>
    <t>b. The total number of consumer months of service is the sum of the number of consumers receiving services each month during the 12 months ending February 2020.</t>
  </si>
  <si>
    <t>c. Rate calculations shall only include months in which reimbursement to the provider for a consumer is greater than zero.</t>
  </si>
  <si>
    <t>d. The calculation shall include adjustments for rate changes that occurred during or subsequent to the 12 months ending February 2020.</t>
  </si>
  <si>
    <t>DISCLAIMER: This is how we interpret DDS Directive 01-083120 (dated August 31, 2020) which says:</t>
  </si>
  <si>
    <t>TOTAL/COUNT</t>
  </si>
  <si>
    <t>TOTAL CLIENT COUNT</t>
  </si>
  <si>
    <t>Example</t>
  </si>
  <si>
    <t>Patricia</t>
  </si>
  <si>
    <t>Service</t>
  </si>
  <si>
    <t>Code</t>
  </si>
  <si>
    <t xml:space="preserve">Unit </t>
  </si>
  <si>
    <t>Type</t>
  </si>
  <si>
    <t>Units</t>
  </si>
  <si>
    <t>Auth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</si>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</sst>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5" fillId="0" borderId="0" xfId="0" applyFont="1"/>
    <xf numFmtId="43" fontId="3" fillId="0" borderId="0" xfId="1" applyFont="1"/>
    <xf numFmtId="164" fontId="3" fillId="0" borderId="0" xfId="1" applyNumberFormat="1" applyFont="1"/>
    <xf numFmtId="0" fontId="3" fillId="0" borderId="0" xfId="0" applyFont="1" applyAlignment="1">
      <alignment horizontal="left"/>
    </xf>
    <xf numFmtId="43" fontId="3" fillId="0" borderId="0" xfId="0" applyNumberFormat="1" applyFont="1"/>
    <xf numFmtId="14" fontId="3" fillId="0" borderId="0" xfId="0" applyNumberFormat="1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16" fontId="4" fillId="0" borderId="0" xfId="0" quotePrefix="1" applyNumberFormat="1" applyFont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8" fontId="3" fillId="2" borderId="0" xfId="0" applyNumberFormat="1" applyFont="1" applyFill="1"/>
    <xf numFmtId="43" fontId="5" fillId="0" borderId="2" xfId="0" applyNumberFormat="1" applyFont="1" applyBorder="1"/>
    <xf numFmtId="43" fontId="5" fillId="0" borderId="0" xfId="1" applyFont="1"/>
    <xf numFmtId="165" fontId="1" fillId="0" borderId="0" xfId="0" applyNumberFormat="1" applyFont="1" applyAlignment="1">
      <alignment horizontal="center"/>
    </xf>
    <xf numFmtId="166" fontId="3" fillId="2" borderId="0" xfId="2" applyNumberFormat="1" applyFont="1" applyFill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9" xfId="0" applyFont="1" applyBorder="1"/>
    <xf numFmtId="0" fontId="10" fillId="0" borderId="3" xfId="0" applyFont="1" applyBorder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3" fontId="3" fillId="3" borderId="0" xfId="1" applyFont="1" applyFill="1"/>
    <xf numFmtId="0" fontId="3" fillId="3" borderId="0" xfId="0" applyFont="1" applyFill="1"/>
    <xf numFmtId="0" fontId="5" fillId="3" borderId="0" xfId="0" applyFont="1" applyFill="1" applyAlignment="1">
      <alignment horizontal="right"/>
    </xf>
    <xf numFmtId="43" fontId="9" fillId="3" borderId="0" xfId="0" applyNumberFormat="1" applyFont="1" applyFill="1"/>
    <xf numFmtId="164" fontId="3" fillId="3" borderId="0" xfId="1" applyNumberFormat="1" applyFont="1" applyFill="1"/>
    <xf numFmtId="43" fontId="3" fillId="3" borderId="0" xfId="1" applyNumberFormat="1" applyFont="1" applyFill="1"/>
    <xf numFmtId="43" fontId="5" fillId="3" borderId="2" xfId="0" applyNumberFormat="1" applyFont="1" applyFill="1" applyBorder="1"/>
    <xf numFmtId="0" fontId="5" fillId="3" borderId="0" xfId="0" applyFont="1" applyFill="1"/>
    <xf numFmtId="0" fontId="3" fillId="0" borderId="0" xfId="0" applyFont="1" applyFill="1"/>
    <xf numFmtId="165" fontId="11" fillId="0" borderId="0" xfId="0" applyNumberFormat="1" applyFont="1" applyAlignment="1">
      <alignment horizontal="center"/>
    </xf>
    <xf numFmtId="0" fontId="11" fillId="4" borderId="0" xfId="0" applyFont="1" applyFill="1"/>
    <xf numFmtId="43" fontId="11" fillId="4" borderId="0" xfId="1" applyFont="1" applyFill="1"/>
    <xf numFmtId="43" fontId="11" fillId="3" borderId="0" xfId="1" applyFont="1" applyFill="1"/>
    <xf numFmtId="164" fontId="11" fillId="3" borderId="0" xfId="1" applyNumberFormat="1" applyFont="1" applyFill="1"/>
    <xf numFmtId="43" fontId="11" fillId="3" borderId="0" xfId="1" applyNumberFormat="1" applyFont="1" applyFill="1"/>
    <xf numFmtId="164" fontId="11" fillId="0" borderId="0" xfId="1" applyNumberFormat="1" applyFont="1"/>
    <xf numFmtId="0" fontId="11" fillId="0" borderId="0" xfId="0" applyFont="1"/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14" fontId="3" fillId="2" borderId="0" xfId="0" applyNumberFormat="1" applyFont="1" applyFill="1" applyAlignment="1">
      <alignment horizontal="right"/>
    </xf>
    <xf numFmtId="14" fontId="1" fillId="2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5"/>
  <sheetViews>
    <sheetView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D12" sqref="D12"/>
    </sheetView>
  </sheetViews>
  <sheetFormatPr defaultRowHeight="12.75" x14ac:dyDescent="0.2"/>
  <cols>
    <col min="1" max="1" width="4" style="1" bestFit="1" customWidth="1"/>
    <col min="2" max="2" width="13.5703125" style="1" bestFit="1" customWidth="1"/>
    <col min="3" max="4" width="11.42578125" style="1" customWidth="1"/>
    <col min="5" max="5" width="9" style="1" customWidth="1"/>
    <col min="6" max="6" width="7.85546875" style="1" customWidth="1"/>
    <col min="7" max="7" width="5.42578125" style="1" customWidth="1"/>
    <col min="8" max="8" width="7.140625" style="1" bestFit="1" customWidth="1"/>
    <col min="9" max="20" width="10.5703125" style="1" bestFit="1" customWidth="1"/>
    <col min="21" max="21" width="11.5703125" style="1" bestFit="1" customWidth="1"/>
    <col min="22" max="22" width="11.5703125" style="1" customWidth="1"/>
    <col min="23" max="24" width="10.28515625" style="1" bestFit="1" customWidth="1"/>
    <col min="25" max="26" width="12.7109375" style="1" customWidth="1"/>
    <col min="27" max="27" width="8.7109375" style="1" customWidth="1"/>
    <col min="28" max="28" width="16.5703125" style="1" customWidth="1"/>
    <col min="29" max="29" width="10.5703125" style="1" bestFit="1" customWidth="1"/>
    <col min="30" max="16384" width="9.140625" style="1"/>
  </cols>
  <sheetData>
    <row r="1" spans="1:29" ht="20.25" x14ac:dyDescent="0.3">
      <c r="A1" s="8" t="s">
        <v>72</v>
      </c>
      <c r="J1" s="28" t="s">
        <v>83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</row>
    <row r="2" spans="1:29" x14ac:dyDescent="0.2">
      <c r="J2" s="22" t="s">
        <v>78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</row>
    <row r="3" spans="1:29" x14ac:dyDescent="0.2">
      <c r="J3" s="22" t="s">
        <v>79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4"/>
    </row>
    <row r="4" spans="1:29" ht="15.75" x14ac:dyDescent="0.25">
      <c r="A4" s="9" t="s">
        <v>59</v>
      </c>
      <c r="J4" s="22" t="s">
        <v>80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</row>
    <row r="5" spans="1:29" x14ac:dyDescent="0.2">
      <c r="J5" s="22" t="s">
        <v>81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</row>
    <row r="6" spans="1:29" ht="12.75" customHeight="1" x14ac:dyDescent="0.2">
      <c r="B6" s="13" t="s">
        <v>57</v>
      </c>
      <c r="C6" s="14"/>
      <c r="D6" s="14"/>
      <c r="E6" s="14"/>
      <c r="F6" s="50" t="s">
        <v>58</v>
      </c>
      <c r="G6" s="14"/>
      <c r="H6" s="15">
        <v>70.010000000000005</v>
      </c>
      <c r="J6" s="25" t="s">
        <v>82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7"/>
    </row>
    <row r="7" spans="1:29" ht="12.75" customHeight="1" x14ac:dyDescent="0.2">
      <c r="B7" s="14"/>
      <c r="C7" s="14"/>
      <c r="D7" s="14"/>
      <c r="E7" s="14"/>
      <c r="F7" s="51" t="s">
        <v>60</v>
      </c>
      <c r="G7" s="14"/>
      <c r="H7" s="15">
        <v>75.75</v>
      </c>
    </row>
    <row r="8" spans="1:29" ht="12.75" customHeight="1" x14ac:dyDescent="0.2">
      <c r="B8" s="14"/>
      <c r="C8" s="14"/>
      <c r="D8" s="14"/>
      <c r="E8" s="14"/>
      <c r="F8" s="52" t="s">
        <v>76</v>
      </c>
      <c r="G8" s="14"/>
      <c r="H8" s="19">
        <f>(H7-H6)/H6</f>
        <v>8.1988287387515985E-2</v>
      </c>
    </row>
    <row r="9" spans="1:29" ht="15" x14ac:dyDescent="0.25">
      <c r="I9" s="53" t="s">
        <v>16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9" x14ac:dyDescent="0.2">
      <c r="F10" s="48" t="s">
        <v>88</v>
      </c>
      <c r="G10" s="48" t="s">
        <v>90</v>
      </c>
      <c r="H10" s="48" t="s">
        <v>93</v>
      </c>
      <c r="V10" s="29" t="s">
        <v>75</v>
      </c>
      <c r="W10" s="29" t="s">
        <v>61</v>
      </c>
      <c r="X10" s="29" t="s">
        <v>17</v>
      </c>
    </row>
    <row r="11" spans="1:29" s="2" customFormat="1" x14ac:dyDescent="0.2">
      <c r="A11" s="10" t="s">
        <v>73</v>
      </c>
      <c r="B11" s="10" t="s">
        <v>50</v>
      </c>
      <c r="C11" s="10" t="s">
        <v>49</v>
      </c>
      <c r="D11" s="10" t="s">
        <v>94</v>
      </c>
      <c r="E11" s="10" t="s">
        <v>51</v>
      </c>
      <c r="F11" s="10" t="s">
        <v>89</v>
      </c>
      <c r="G11" s="10" t="s">
        <v>91</v>
      </c>
      <c r="H11" s="10" t="s">
        <v>92</v>
      </c>
      <c r="I11" s="11" t="s">
        <v>1</v>
      </c>
      <c r="J11" s="11" t="s">
        <v>2</v>
      </c>
      <c r="K11" s="11" t="s">
        <v>3</v>
      </c>
      <c r="L11" s="11" t="s">
        <v>4</v>
      </c>
      <c r="M11" s="12" t="s">
        <v>5</v>
      </c>
      <c r="N11" s="11" t="s">
        <v>6</v>
      </c>
      <c r="O11" s="12" t="s">
        <v>7</v>
      </c>
      <c r="P11" s="11" t="s">
        <v>8</v>
      </c>
      <c r="Q11" s="11" t="s">
        <v>9</v>
      </c>
      <c r="R11" s="11" t="s">
        <v>10</v>
      </c>
      <c r="S11" s="11" t="s">
        <v>11</v>
      </c>
      <c r="T11" s="11" t="s">
        <v>12</v>
      </c>
      <c r="U11" s="10" t="s">
        <v>74</v>
      </c>
      <c r="V11" s="30" t="s">
        <v>15</v>
      </c>
      <c r="W11" s="30" t="s">
        <v>62</v>
      </c>
      <c r="X11" s="30" t="s">
        <v>63</v>
      </c>
    </row>
    <row r="12" spans="1:29" x14ac:dyDescent="0.2">
      <c r="A12" s="18">
        <v>1</v>
      </c>
      <c r="C12" s="1" t="s">
        <v>29</v>
      </c>
      <c r="F12" s="1">
        <v>55</v>
      </c>
      <c r="G12" s="1" t="s">
        <v>13</v>
      </c>
      <c r="H12" s="1">
        <v>23</v>
      </c>
      <c r="I12" s="3">
        <v>1330.19</v>
      </c>
      <c r="J12" s="3">
        <v>1540.22</v>
      </c>
      <c r="K12" s="3">
        <v>1470.21</v>
      </c>
      <c r="L12" s="3">
        <v>1330.19</v>
      </c>
      <c r="M12" s="3">
        <v>1540.22</v>
      </c>
      <c r="N12" s="3">
        <v>1400.2</v>
      </c>
      <c r="O12" s="3">
        <v>1260.18</v>
      </c>
      <c r="P12" s="3">
        <v>1470.21</v>
      </c>
      <c r="Q12" s="3">
        <v>1260.18</v>
      </c>
      <c r="R12" s="3">
        <v>1400.2</v>
      </c>
      <c r="S12" s="3">
        <v>1590.75</v>
      </c>
      <c r="T12" s="3">
        <v>1439.25</v>
      </c>
      <c r="U12" s="3">
        <f>SUM(I12:T12)</f>
        <v>17032</v>
      </c>
      <c r="V12" s="31">
        <f>(SUM(I12:R12)*(1+$H$8))+S12+T12</f>
        <v>18180</v>
      </c>
      <c r="W12" s="35">
        <f>COUNT(I12:T12,"&lt;&gt;0")</f>
        <v>12</v>
      </c>
      <c r="X12" s="36">
        <f>V12/W12</f>
        <v>1515</v>
      </c>
      <c r="Y12" s="4"/>
      <c r="Z12" s="4"/>
    </row>
    <row r="13" spans="1:29" x14ac:dyDescent="0.2">
      <c r="A13" s="18">
        <v>2</v>
      </c>
      <c r="C13" s="1" t="s">
        <v>46</v>
      </c>
      <c r="F13" s="1">
        <v>55</v>
      </c>
      <c r="G13" s="1" t="s">
        <v>13</v>
      </c>
      <c r="H13" s="1">
        <v>23</v>
      </c>
      <c r="I13" s="3"/>
      <c r="J13" s="3"/>
      <c r="K13" s="3"/>
      <c r="L13" s="3">
        <v>140.02000000000001</v>
      </c>
      <c r="M13" s="3"/>
      <c r="N13" s="3"/>
      <c r="O13" s="3">
        <v>630.09</v>
      </c>
      <c r="P13" s="3">
        <v>560.08000000000004</v>
      </c>
      <c r="Q13" s="3"/>
      <c r="R13" s="3">
        <v>210.03</v>
      </c>
      <c r="S13" s="3">
        <v>75.75</v>
      </c>
      <c r="T13" s="3"/>
      <c r="U13" s="3">
        <f t="shared" ref="U13:U50" si="0">SUM(I13:T13)</f>
        <v>1615.97</v>
      </c>
      <c r="V13" s="31">
        <f t="shared" ref="V13:V51" si="1">(SUM(I13:R13)*(1+$H$8))+S13+T13</f>
        <v>1742.2499999999998</v>
      </c>
      <c r="W13" s="35">
        <f>COUNT(I13:T13)</f>
        <v>5</v>
      </c>
      <c r="X13" s="36">
        <f t="shared" ref="X13:X51" si="2">V13/W13</f>
        <v>348.44999999999993</v>
      </c>
      <c r="Y13" s="4"/>
      <c r="Z13" s="4"/>
      <c r="AC13" s="3"/>
    </row>
    <row r="14" spans="1:29" x14ac:dyDescent="0.2">
      <c r="A14" s="18">
        <v>3</v>
      </c>
      <c r="C14" s="1" t="s">
        <v>37</v>
      </c>
      <c r="F14" s="1">
        <v>55</v>
      </c>
      <c r="G14" s="1" t="s">
        <v>13</v>
      </c>
      <c r="H14" s="1">
        <v>16</v>
      </c>
      <c r="I14" s="3">
        <v>700.1</v>
      </c>
      <c r="J14" s="3">
        <v>630.09</v>
      </c>
      <c r="K14" s="3">
        <v>560.08000000000004</v>
      </c>
      <c r="L14" s="3">
        <v>420.06</v>
      </c>
      <c r="M14" s="3">
        <v>560.08000000000004</v>
      </c>
      <c r="N14" s="3">
        <v>350.05</v>
      </c>
      <c r="O14" s="3">
        <v>280.04000000000002</v>
      </c>
      <c r="P14" s="3">
        <v>980.14</v>
      </c>
      <c r="Q14" s="3">
        <v>350.05</v>
      </c>
      <c r="R14" s="3">
        <v>280.04000000000002</v>
      </c>
      <c r="S14" s="3">
        <v>530.25</v>
      </c>
      <c r="T14" s="3">
        <v>681.75</v>
      </c>
      <c r="U14" s="3">
        <f t="shared" si="0"/>
        <v>6322.7300000000005</v>
      </c>
      <c r="V14" s="31">
        <f t="shared" si="1"/>
        <v>6741.75</v>
      </c>
      <c r="W14" s="35">
        <f t="shared" ref="W14:W50" si="3">COUNT(I14:T14)</f>
        <v>12</v>
      </c>
      <c r="X14" s="36">
        <f t="shared" si="2"/>
        <v>561.8125</v>
      </c>
      <c r="Y14" s="4"/>
      <c r="Z14" s="4"/>
      <c r="AC14" s="3"/>
    </row>
    <row r="15" spans="1:29" x14ac:dyDescent="0.2">
      <c r="A15" s="18">
        <v>4</v>
      </c>
      <c r="C15" s="1" t="s">
        <v>38</v>
      </c>
      <c r="F15" s="1">
        <v>55</v>
      </c>
      <c r="G15" s="1" t="s">
        <v>13</v>
      </c>
      <c r="H15" s="1">
        <v>23</v>
      </c>
      <c r="I15" s="3">
        <v>1470.21</v>
      </c>
      <c r="J15" s="3">
        <v>1190.17</v>
      </c>
      <c r="K15" s="3">
        <v>1260.18</v>
      </c>
      <c r="L15" s="3">
        <v>1260.18</v>
      </c>
      <c r="M15" s="3">
        <v>1470.21</v>
      </c>
      <c r="N15" s="3">
        <v>1260.18</v>
      </c>
      <c r="O15" s="3">
        <v>1260.18</v>
      </c>
      <c r="P15" s="3">
        <v>1610.23</v>
      </c>
      <c r="Q15" s="3">
        <v>1330.19</v>
      </c>
      <c r="R15" s="3">
        <v>1190.17</v>
      </c>
      <c r="S15" s="3">
        <v>1515</v>
      </c>
      <c r="T15" s="3">
        <v>1439.25</v>
      </c>
      <c r="U15" s="3">
        <f t="shared" si="0"/>
        <v>16256.150000000001</v>
      </c>
      <c r="V15" s="31">
        <f t="shared" si="1"/>
        <v>17346.75</v>
      </c>
      <c r="W15" s="35">
        <f t="shared" si="3"/>
        <v>12</v>
      </c>
      <c r="X15" s="36">
        <f t="shared" si="2"/>
        <v>1445.5625</v>
      </c>
      <c r="Y15" s="4"/>
      <c r="Z15" s="4"/>
      <c r="AC15" s="3"/>
    </row>
    <row r="16" spans="1:29" x14ac:dyDescent="0.2">
      <c r="A16" s="18">
        <v>5</v>
      </c>
      <c r="C16" s="1" t="s">
        <v>69</v>
      </c>
      <c r="F16" s="1">
        <v>55</v>
      </c>
      <c r="G16" s="1" t="s">
        <v>13</v>
      </c>
      <c r="H16" s="1">
        <v>23</v>
      </c>
      <c r="I16" s="3">
        <v>1400.2</v>
      </c>
      <c r="J16" s="3">
        <v>1470.21</v>
      </c>
      <c r="K16" s="3">
        <v>1470.21</v>
      </c>
      <c r="L16" s="3">
        <v>1330.19</v>
      </c>
      <c r="M16" s="3">
        <v>1540.22</v>
      </c>
      <c r="N16" s="3">
        <v>1400.2</v>
      </c>
      <c r="O16" s="3">
        <v>1330.19</v>
      </c>
      <c r="P16" s="3">
        <v>1540.22</v>
      </c>
      <c r="Q16" s="3">
        <v>1330.19</v>
      </c>
      <c r="R16" s="3">
        <v>1330.19</v>
      </c>
      <c r="S16" s="3">
        <v>1590.75</v>
      </c>
      <c r="T16" s="3">
        <v>454.5</v>
      </c>
      <c r="U16" s="3">
        <f t="shared" si="0"/>
        <v>16187.27</v>
      </c>
      <c r="V16" s="31">
        <f t="shared" si="1"/>
        <v>17346.75</v>
      </c>
      <c r="W16" s="35">
        <f t="shared" si="3"/>
        <v>12</v>
      </c>
      <c r="X16" s="36">
        <f t="shared" si="2"/>
        <v>1445.5625</v>
      </c>
      <c r="Y16" s="4"/>
      <c r="Z16" s="4"/>
      <c r="AC16" s="3"/>
    </row>
    <row r="17" spans="1:29" x14ac:dyDescent="0.2">
      <c r="A17" s="18">
        <v>6</v>
      </c>
      <c r="C17" s="1" t="s">
        <v>36</v>
      </c>
      <c r="F17" s="1">
        <v>55</v>
      </c>
      <c r="G17" s="1" t="s">
        <v>13</v>
      </c>
      <c r="H17" s="1">
        <v>18</v>
      </c>
      <c r="I17" s="3"/>
      <c r="J17" s="3"/>
      <c r="K17" s="3"/>
      <c r="L17" s="3"/>
      <c r="M17" s="3">
        <v>420.06</v>
      </c>
      <c r="N17" s="3">
        <v>980.14</v>
      </c>
      <c r="O17" s="3">
        <v>840.12</v>
      </c>
      <c r="P17" s="3">
        <v>1260.18</v>
      </c>
      <c r="Q17" s="3">
        <v>350.05</v>
      </c>
      <c r="R17" s="3">
        <v>280.04000000000002</v>
      </c>
      <c r="S17" s="3">
        <v>984.75</v>
      </c>
      <c r="T17" s="3">
        <v>681.75</v>
      </c>
      <c r="U17" s="3">
        <f t="shared" si="0"/>
        <v>5797.09</v>
      </c>
      <c r="V17" s="31">
        <f t="shared" si="1"/>
        <v>6135.75</v>
      </c>
      <c r="W17" s="35">
        <f t="shared" si="3"/>
        <v>8</v>
      </c>
      <c r="X17" s="36">
        <f t="shared" si="2"/>
        <v>766.96875</v>
      </c>
      <c r="Y17" s="4"/>
      <c r="Z17" s="4"/>
      <c r="AC17" s="3"/>
    </row>
    <row r="18" spans="1:29" x14ac:dyDescent="0.2">
      <c r="A18" s="18">
        <v>7</v>
      </c>
      <c r="C18" s="1" t="s">
        <v>48</v>
      </c>
      <c r="F18" s="1">
        <v>55</v>
      </c>
      <c r="G18" s="1" t="s">
        <v>13</v>
      </c>
      <c r="H18" s="1">
        <v>23</v>
      </c>
      <c r="I18" s="3">
        <v>420.06</v>
      </c>
      <c r="J18" s="3">
        <v>490.07</v>
      </c>
      <c r="K18" s="3">
        <v>700.1</v>
      </c>
      <c r="L18" s="3">
        <v>910.13</v>
      </c>
      <c r="M18" s="3">
        <v>700.1</v>
      </c>
      <c r="N18" s="3">
        <v>280.04000000000002</v>
      </c>
      <c r="O18" s="3">
        <v>560.08000000000004</v>
      </c>
      <c r="P18" s="3">
        <v>420.06</v>
      </c>
      <c r="Q18" s="3">
        <v>1050.1500000000001</v>
      </c>
      <c r="R18" s="3">
        <v>490.07</v>
      </c>
      <c r="S18" s="3">
        <v>530.25</v>
      </c>
      <c r="T18" s="3">
        <v>151.5</v>
      </c>
      <c r="U18" s="3">
        <f t="shared" si="0"/>
        <v>6702.6100000000006</v>
      </c>
      <c r="V18" s="31">
        <f t="shared" si="1"/>
        <v>7196.25</v>
      </c>
      <c r="W18" s="35">
        <f t="shared" si="3"/>
        <v>12</v>
      </c>
      <c r="X18" s="36">
        <f t="shared" si="2"/>
        <v>599.6875</v>
      </c>
      <c r="Y18" s="4"/>
      <c r="Z18" s="4"/>
      <c r="AC18" s="3"/>
    </row>
    <row r="19" spans="1:29" x14ac:dyDescent="0.2">
      <c r="A19" s="18">
        <v>8</v>
      </c>
      <c r="C19" s="1" t="s">
        <v>21</v>
      </c>
      <c r="F19" s="1">
        <v>55</v>
      </c>
      <c r="G19" s="1" t="s">
        <v>13</v>
      </c>
      <c r="H19" s="1">
        <v>23</v>
      </c>
      <c r="I19" s="3">
        <v>1400.2</v>
      </c>
      <c r="J19" s="3">
        <v>1470.21</v>
      </c>
      <c r="K19" s="3">
        <v>1540.22</v>
      </c>
      <c r="L19" s="3">
        <v>1330.19</v>
      </c>
      <c r="M19" s="3">
        <v>1470.21</v>
      </c>
      <c r="N19" s="3">
        <v>1540.22</v>
      </c>
      <c r="O19" s="3">
        <v>1330.19</v>
      </c>
      <c r="P19" s="3">
        <v>1610.23</v>
      </c>
      <c r="Q19" s="3">
        <v>1330.19</v>
      </c>
      <c r="R19" s="3">
        <v>1400.2</v>
      </c>
      <c r="S19" s="3">
        <v>1515</v>
      </c>
      <c r="T19" s="3">
        <v>1439.25</v>
      </c>
      <c r="U19" s="3">
        <f t="shared" si="0"/>
        <v>17376.310000000001</v>
      </c>
      <c r="V19" s="31">
        <f t="shared" si="1"/>
        <v>18558.75</v>
      </c>
      <c r="W19" s="35">
        <f t="shared" si="3"/>
        <v>12</v>
      </c>
      <c r="X19" s="36">
        <f t="shared" si="2"/>
        <v>1546.5625</v>
      </c>
      <c r="Y19" s="4"/>
      <c r="Z19" s="4"/>
      <c r="AC19" s="3"/>
    </row>
    <row r="20" spans="1:29" x14ac:dyDescent="0.2">
      <c r="A20" s="18">
        <v>9</v>
      </c>
      <c r="C20" s="1" t="s">
        <v>41</v>
      </c>
      <c r="F20" s="1">
        <v>55</v>
      </c>
      <c r="G20" s="1" t="s">
        <v>13</v>
      </c>
      <c r="H20" s="1">
        <v>23</v>
      </c>
      <c r="I20" s="3"/>
      <c r="J20" s="3"/>
      <c r="K20" s="3"/>
      <c r="L20" s="3"/>
      <c r="M20" s="3">
        <v>350.05</v>
      </c>
      <c r="N20" s="3">
        <v>420.06</v>
      </c>
      <c r="O20" s="3">
        <v>350.05</v>
      </c>
      <c r="P20" s="3">
        <v>560.08000000000004</v>
      </c>
      <c r="Q20" s="3">
        <v>280.04000000000002</v>
      </c>
      <c r="R20" s="3">
        <v>70.010000000000005</v>
      </c>
      <c r="S20" s="3">
        <v>75.75</v>
      </c>
      <c r="T20" s="3">
        <v>681.75</v>
      </c>
      <c r="U20" s="3">
        <f t="shared" si="0"/>
        <v>2787.79</v>
      </c>
      <c r="V20" s="31">
        <f t="shared" si="1"/>
        <v>2954.25</v>
      </c>
      <c r="W20" s="35">
        <f t="shared" si="3"/>
        <v>8</v>
      </c>
      <c r="X20" s="36">
        <f t="shared" si="2"/>
        <v>369.28125</v>
      </c>
      <c r="Y20" s="4"/>
      <c r="Z20" s="4"/>
    </row>
    <row r="21" spans="1:29" x14ac:dyDescent="0.2">
      <c r="A21" s="18">
        <v>10</v>
      </c>
      <c r="C21" s="1" t="s">
        <v>18</v>
      </c>
      <c r="F21" s="1">
        <v>55</v>
      </c>
      <c r="G21" s="1" t="s">
        <v>13</v>
      </c>
      <c r="H21" s="1">
        <v>23</v>
      </c>
      <c r="I21" s="3">
        <v>1330.19</v>
      </c>
      <c r="J21" s="3">
        <v>1120.1600000000001</v>
      </c>
      <c r="K21" s="3">
        <v>1260.18</v>
      </c>
      <c r="L21" s="3">
        <v>1330.19</v>
      </c>
      <c r="M21" s="3">
        <v>1400.2</v>
      </c>
      <c r="N21" s="3">
        <v>1400.2</v>
      </c>
      <c r="O21" s="3">
        <v>1330.19</v>
      </c>
      <c r="P21" s="3">
        <v>1260.18</v>
      </c>
      <c r="Q21" s="3">
        <v>1330.19</v>
      </c>
      <c r="R21" s="3">
        <v>980.14</v>
      </c>
      <c r="S21" s="3">
        <v>1515</v>
      </c>
      <c r="T21" s="3">
        <v>1439.25</v>
      </c>
      <c r="U21" s="3">
        <f t="shared" si="0"/>
        <v>15696.070000000002</v>
      </c>
      <c r="V21" s="31">
        <f t="shared" si="1"/>
        <v>16740.75</v>
      </c>
      <c r="W21" s="35">
        <f t="shared" si="3"/>
        <v>12</v>
      </c>
      <c r="X21" s="36">
        <f t="shared" si="2"/>
        <v>1395.0625</v>
      </c>
      <c r="Y21" s="4"/>
      <c r="Z21" s="4"/>
    </row>
    <row r="22" spans="1:29" x14ac:dyDescent="0.2">
      <c r="A22" s="18">
        <v>11</v>
      </c>
      <c r="C22" s="1" t="s">
        <v>0</v>
      </c>
      <c r="F22" s="1">
        <v>55</v>
      </c>
      <c r="G22" s="1" t="s">
        <v>13</v>
      </c>
      <c r="H22" s="1">
        <v>23</v>
      </c>
      <c r="I22" s="3">
        <v>980.14</v>
      </c>
      <c r="J22" s="3">
        <v>1050.1500000000001</v>
      </c>
      <c r="K22" s="3">
        <v>910.13</v>
      </c>
      <c r="L22" s="3">
        <v>1050.1500000000001</v>
      </c>
      <c r="M22" s="3">
        <v>770.11</v>
      </c>
      <c r="N22" s="3">
        <v>910.13</v>
      </c>
      <c r="O22" s="3">
        <v>1190.17</v>
      </c>
      <c r="P22" s="3">
        <v>1260.18</v>
      </c>
      <c r="Q22" s="3">
        <v>420.06</v>
      </c>
      <c r="R22" s="3">
        <v>700.1</v>
      </c>
      <c r="S22" s="3">
        <v>833.25</v>
      </c>
      <c r="T22" s="3">
        <v>1136.25</v>
      </c>
      <c r="U22" s="3">
        <f t="shared" si="0"/>
        <v>11210.820000000002</v>
      </c>
      <c r="V22" s="31">
        <f t="shared" si="1"/>
        <v>11968.5</v>
      </c>
      <c r="W22" s="35">
        <f t="shared" si="3"/>
        <v>12</v>
      </c>
      <c r="X22" s="36">
        <f t="shared" si="2"/>
        <v>997.375</v>
      </c>
      <c r="Y22" s="4"/>
      <c r="Z22" s="4"/>
    </row>
    <row r="23" spans="1:29" x14ac:dyDescent="0.2">
      <c r="A23" s="18">
        <v>12</v>
      </c>
      <c r="C23" s="1" t="s">
        <v>35</v>
      </c>
      <c r="F23" s="1">
        <v>55</v>
      </c>
      <c r="G23" s="1" t="s">
        <v>13</v>
      </c>
      <c r="H23" s="1">
        <v>15</v>
      </c>
      <c r="I23" s="3"/>
      <c r="J23" s="3"/>
      <c r="K23" s="3"/>
      <c r="L23" s="3">
        <v>560.08000000000004</v>
      </c>
      <c r="M23" s="3">
        <v>700.1</v>
      </c>
      <c r="N23" s="3">
        <v>700.1</v>
      </c>
      <c r="O23" s="3">
        <v>280.04000000000002</v>
      </c>
      <c r="P23" s="3">
        <v>1050.1500000000001</v>
      </c>
      <c r="Q23" s="3">
        <v>980.14</v>
      </c>
      <c r="R23" s="3">
        <v>1050.1500000000001</v>
      </c>
      <c r="S23" s="3">
        <v>1136.25</v>
      </c>
      <c r="T23" s="3">
        <v>1060.5</v>
      </c>
      <c r="U23" s="3">
        <f t="shared" si="0"/>
        <v>7517.51</v>
      </c>
      <c r="V23" s="31">
        <f t="shared" si="1"/>
        <v>7953.75</v>
      </c>
      <c r="W23" s="35">
        <f t="shared" si="3"/>
        <v>9</v>
      </c>
      <c r="X23" s="36">
        <f t="shared" si="2"/>
        <v>883.75</v>
      </c>
      <c r="Y23" s="4"/>
      <c r="Z23" s="4"/>
    </row>
    <row r="24" spans="1:29" x14ac:dyDescent="0.2">
      <c r="A24" s="18">
        <v>13</v>
      </c>
      <c r="C24" s="1" t="s">
        <v>70</v>
      </c>
      <c r="F24" s="1">
        <v>55</v>
      </c>
      <c r="G24" s="1" t="s">
        <v>13</v>
      </c>
      <c r="H24" s="1">
        <v>23</v>
      </c>
      <c r="I24" s="3">
        <v>1470.21</v>
      </c>
      <c r="J24" s="3">
        <v>1400.2</v>
      </c>
      <c r="K24" s="3">
        <v>1260.18</v>
      </c>
      <c r="L24" s="3">
        <v>1330.19</v>
      </c>
      <c r="M24" s="3">
        <v>1470.21</v>
      </c>
      <c r="N24" s="3">
        <v>1470.21</v>
      </c>
      <c r="O24" s="3">
        <v>700.1</v>
      </c>
      <c r="P24" s="3">
        <v>1400.2</v>
      </c>
      <c r="Q24" s="3">
        <v>560.08000000000004</v>
      </c>
      <c r="R24" s="3"/>
      <c r="S24" s="3"/>
      <c r="T24" s="3"/>
      <c r="U24" s="3">
        <f t="shared" si="0"/>
        <v>11061.580000000002</v>
      </c>
      <c r="V24" s="31">
        <f t="shared" si="1"/>
        <v>11968.5</v>
      </c>
      <c r="W24" s="35">
        <f t="shared" si="3"/>
        <v>9</v>
      </c>
      <c r="X24" s="36">
        <f t="shared" si="2"/>
        <v>1329.8333333333333</v>
      </c>
      <c r="Y24" s="4"/>
      <c r="Z24" s="4"/>
    </row>
    <row r="25" spans="1:29" x14ac:dyDescent="0.2">
      <c r="A25" s="18">
        <v>14</v>
      </c>
      <c r="C25" s="1" t="s">
        <v>30</v>
      </c>
      <c r="F25" s="1">
        <v>55</v>
      </c>
      <c r="G25" s="1" t="s">
        <v>13</v>
      </c>
      <c r="H25" s="1">
        <v>23</v>
      </c>
      <c r="I25" s="3">
        <v>1260.18</v>
      </c>
      <c r="J25" s="3">
        <v>910.13</v>
      </c>
      <c r="K25" s="3">
        <v>1400.2</v>
      </c>
      <c r="L25" s="3">
        <v>1190.17</v>
      </c>
      <c r="M25" s="3">
        <v>1260.18</v>
      </c>
      <c r="N25" s="3">
        <v>1120.1600000000001</v>
      </c>
      <c r="O25" s="3">
        <v>1190.17</v>
      </c>
      <c r="P25" s="3">
        <v>1610.23</v>
      </c>
      <c r="Q25" s="3">
        <v>910.13</v>
      </c>
      <c r="R25" s="3">
        <v>980.14</v>
      </c>
      <c r="S25" s="3">
        <v>1439.25</v>
      </c>
      <c r="T25" s="3">
        <v>1439.25</v>
      </c>
      <c r="U25" s="3">
        <f t="shared" si="0"/>
        <v>14710.189999999999</v>
      </c>
      <c r="V25" s="31">
        <f t="shared" si="1"/>
        <v>15680.249999999996</v>
      </c>
      <c r="W25" s="35">
        <f t="shared" si="3"/>
        <v>12</v>
      </c>
      <c r="X25" s="36">
        <f t="shared" si="2"/>
        <v>1306.6874999999998</v>
      </c>
      <c r="Y25" s="4"/>
      <c r="Z25" s="4"/>
    </row>
    <row r="26" spans="1:29" x14ac:dyDescent="0.2">
      <c r="A26" s="18">
        <v>15</v>
      </c>
      <c r="C26" s="1" t="s">
        <v>26</v>
      </c>
      <c r="F26" s="1">
        <v>55</v>
      </c>
      <c r="G26" s="1" t="s">
        <v>13</v>
      </c>
      <c r="H26" s="1">
        <v>23</v>
      </c>
      <c r="I26" s="3">
        <v>1050.1500000000001</v>
      </c>
      <c r="J26" s="3">
        <v>1050.1500000000001</v>
      </c>
      <c r="K26" s="3">
        <v>1330.19</v>
      </c>
      <c r="L26" s="3">
        <v>1330.19</v>
      </c>
      <c r="M26" s="3">
        <v>1540.22</v>
      </c>
      <c r="N26" s="3">
        <v>1260.18</v>
      </c>
      <c r="O26" s="3">
        <v>1190.17</v>
      </c>
      <c r="P26" s="3">
        <v>1470.21</v>
      </c>
      <c r="Q26" s="3">
        <v>1330.19</v>
      </c>
      <c r="R26" s="3">
        <v>1400.2</v>
      </c>
      <c r="S26" s="3">
        <v>1363.5</v>
      </c>
      <c r="T26" s="3">
        <v>1439.25</v>
      </c>
      <c r="U26" s="3">
        <f t="shared" si="0"/>
        <v>15754.6</v>
      </c>
      <c r="V26" s="31">
        <f t="shared" si="1"/>
        <v>16816.5</v>
      </c>
      <c r="W26" s="35">
        <f t="shared" si="3"/>
        <v>12</v>
      </c>
      <c r="X26" s="36">
        <f t="shared" si="2"/>
        <v>1401.375</v>
      </c>
      <c r="Y26" s="4"/>
      <c r="Z26" s="4"/>
    </row>
    <row r="27" spans="1:29" x14ac:dyDescent="0.2">
      <c r="A27" s="18">
        <v>16</v>
      </c>
      <c r="C27" s="1" t="s">
        <v>28</v>
      </c>
      <c r="F27" s="1">
        <v>55</v>
      </c>
      <c r="G27" s="1" t="s">
        <v>13</v>
      </c>
      <c r="H27" s="1">
        <v>19</v>
      </c>
      <c r="I27" s="3">
        <v>840.12</v>
      </c>
      <c r="J27" s="3">
        <v>560.08000000000004</v>
      </c>
      <c r="K27" s="3">
        <v>700.1</v>
      </c>
      <c r="L27" s="3">
        <v>700.1</v>
      </c>
      <c r="M27" s="3">
        <v>490.07</v>
      </c>
      <c r="N27" s="3">
        <v>630.09</v>
      </c>
      <c r="O27" s="3">
        <v>350.05</v>
      </c>
      <c r="P27" s="3">
        <v>560.08000000000004</v>
      </c>
      <c r="Q27" s="3">
        <v>280.04000000000002</v>
      </c>
      <c r="R27" s="3">
        <v>210.03</v>
      </c>
      <c r="S27" s="3">
        <v>378.75</v>
      </c>
      <c r="T27" s="3">
        <v>606</v>
      </c>
      <c r="U27" s="3">
        <f t="shared" si="0"/>
        <v>6305.51</v>
      </c>
      <c r="V27" s="31">
        <f t="shared" si="1"/>
        <v>6741.75</v>
      </c>
      <c r="W27" s="35">
        <f t="shared" si="3"/>
        <v>12</v>
      </c>
      <c r="X27" s="36">
        <f t="shared" si="2"/>
        <v>561.8125</v>
      </c>
      <c r="Y27" s="4"/>
      <c r="Z27" s="4"/>
    </row>
    <row r="28" spans="1:29" x14ac:dyDescent="0.2">
      <c r="A28" s="18">
        <v>17</v>
      </c>
      <c r="B28" s="5"/>
      <c r="C28" s="1" t="s">
        <v>66</v>
      </c>
      <c r="F28" s="1">
        <v>55</v>
      </c>
      <c r="G28" s="1" t="s">
        <v>13</v>
      </c>
      <c r="H28" s="1">
        <v>23</v>
      </c>
      <c r="I28" s="3">
        <v>1120.1600000000001</v>
      </c>
      <c r="J28" s="3">
        <v>1260.18</v>
      </c>
      <c r="K28" s="3">
        <v>1050.1500000000001</v>
      </c>
      <c r="L28" s="3">
        <v>980.14</v>
      </c>
      <c r="M28" s="3"/>
      <c r="N28" s="3"/>
      <c r="O28" s="3"/>
      <c r="P28" s="3"/>
      <c r="Q28" s="3"/>
      <c r="R28" s="3"/>
      <c r="S28" s="3"/>
      <c r="T28" s="3"/>
      <c r="U28" s="3">
        <f t="shared" si="0"/>
        <v>4410.63</v>
      </c>
      <c r="V28" s="31">
        <f t="shared" si="1"/>
        <v>4772.25</v>
      </c>
      <c r="W28" s="35">
        <f t="shared" si="3"/>
        <v>4</v>
      </c>
      <c r="X28" s="36">
        <f t="shared" si="2"/>
        <v>1193.0625</v>
      </c>
      <c r="Y28" s="4"/>
      <c r="Z28" s="4"/>
    </row>
    <row r="29" spans="1:29" x14ac:dyDescent="0.2">
      <c r="A29" s="18">
        <v>18</v>
      </c>
      <c r="C29" s="1" t="s">
        <v>31</v>
      </c>
      <c r="F29" s="1">
        <v>55</v>
      </c>
      <c r="G29" s="1" t="s">
        <v>13</v>
      </c>
      <c r="H29" s="1">
        <v>23</v>
      </c>
      <c r="I29" s="3">
        <v>840.12</v>
      </c>
      <c r="J29" s="3">
        <v>1540.22</v>
      </c>
      <c r="K29" s="3">
        <v>1540.22</v>
      </c>
      <c r="L29" s="3">
        <v>1330.19</v>
      </c>
      <c r="M29" s="3">
        <v>1470.21</v>
      </c>
      <c r="N29" s="3">
        <v>1540.22</v>
      </c>
      <c r="O29" s="3">
        <v>1330.19</v>
      </c>
      <c r="P29" s="3">
        <v>1610.23</v>
      </c>
      <c r="Q29" s="3">
        <v>1330.19</v>
      </c>
      <c r="R29" s="3">
        <v>1330.19</v>
      </c>
      <c r="S29" s="3">
        <v>1590.75</v>
      </c>
      <c r="T29" s="3">
        <v>1439.25</v>
      </c>
      <c r="U29" s="3">
        <f t="shared" si="0"/>
        <v>16891.980000000003</v>
      </c>
      <c r="V29" s="31">
        <f t="shared" si="1"/>
        <v>18028.5</v>
      </c>
      <c r="W29" s="35">
        <f t="shared" si="3"/>
        <v>12</v>
      </c>
      <c r="X29" s="36">
        <f t="shared" si="2"/>
        <v>1502.375</v>
      </c>
      <c r="Y29" s="4"/>
      <c r="Z29" s="4"/>
    </row>
    <row r="30" spans="1:29" x14ac:dyDescent="0.2">
      <c r="A30" s="18">
        <v>19</v>
      </c>
      <c r="C30" s="1" t="s">
        <v>34</v>
      </c>
      <c r="F30" s="1">
        <v>55</v>
      </c>
      <c r="G30" s="1" t="s">
        <v>13</v>
      </c>
      <c r="H30" s="1">
        <v>12</v>
      </c>
      <c r="I30" s="3">
        <v>0</v>
      </c>
      <c r="J30" s="3">
        <v>840.12</v>
      </c>
      <c r="K30" s="3">
        <v>700.1</v>
      </c>
      <c r="L30" s="3">
        <v>630.09</v>
      </c>
      <c r="M30" s="3">
        <v>770.11</v>
      </c>
      <c r="N30" s="3">
        <v>840.12</v>
      </c>
      <c r="O30" s="3">
        <v>630.09</v>
      </c>
      <c r="P30" s="3">
        <v>840.12</v>
      </c>
      <c r="Q30" s="3">
        <v>630.09</v>
      </c>
      <c r="R30" s="3">
        <v>630.09</v>
      </c>
      <c r="S30" s="3">
        <v>757.5</v>
      </c>
      <c r="T30" s="3">
        <v>378.75</v>
      </c>
      <c r="U30" s="3">
        <f t="shared" si="0"/>
        <v>7647.18</v>
      </c>
      <c r="V30" s="31">
        <f t="shared" si="1"/>
        <v>8181</v>
      </c>
      <c r="W30" s="35">
        <f t="shared" si="3"/>
        <v>12</v>
      </c>
      <c r="X30" s="36">
        <f t="shared" si="2"/>
        <v>681.75</v>
      </c>
      <c r="Y30" s="4"/>
      <c r="Z30" s="4"/>
    </row>
    <row r="31" spans="1:29" x14ac:dyDescent="0.2">
      <c r="A31" s="18">
        <v>20</v>
      </c>
      <c r="C31" s="1" t="s">
        <v>23</v>
      </c>
      <c r="F31" s="1">
        <v>55</v>
      </c>
      <c r="G31" s="1" t="s">
        <v>13</v>
      </c>
      <c r="H31" s="1">
        <v>23</v>
      </c>
      <c r="I31" s="3">
        <v>1260.18</v>
      </c>
      <c r="J31" s="3">
        <v>1050.1500000000001</v>
      </c>
      <c r="K31" s="3">
        <v>1400.2</v>
      </c>
      <c r="L31" s="3">
        <v>1330.19</v>
      </c>
      <c r="M31" s="3">
        <v>1400.2</v>
      </c>
      <c r="N31" s="3">
        <v>1470.21</v>
      </c>
      <c r="O31" s="3">
        <v>1260.18</v>
      </c>
      <c r="P31" s="3">
        <v>1610.23</v>
      </c>
      <c r="Q31" s="3">
        <v>1260.18</v>
      </c>
      <c r="R31" s="3">
        <v>1330.19</v>
      </c>
      <c r="S31" s="3">
        <v>1515</v>
      </c>
      <c r="T31" s="3">
        <v>1363.5</v>
      </c>
      <c r="U31" s="3">
        <f t="shared" si="0"/>
        <v>16250.41</v>
      </c>
      <c r="V31" s="31">
        <f t="shared" si="1"/>
        <v>17346.75</v>
      </c>
      <c r="W31" s="35">
        <f t="shared" si="3"/>
        <v>12</v>
      </c>
      <c r="X31" s="36">
        <f t="shared" si="2"/>
        <v>1445.5625</v>
      </c>
      <c r="Y31" s="4"/>
      <c r="Z31" s="4"/>
    </row>
    <row r="32" spans="1:29" x14ac:dyDescent="0.2">
      <c r="A32" s="18">
        <v>21</v>
      </c>
      <c r="C32" s="1" t="s">
        <v>24</v>
      </c>
      <c r="F32" s="1">
        <v>55</v>
      </c>
      <c r="G32" s="1" t="s">
        <v>13</v>
      </c>
      <c r="H32" s="1">
        <v>23</v>
      </c>
      <c r="I32" s="3">
        <v>1190.17</v>
      </c>
      <c r="J32" s="3">
        <v>1330.19</v>
      </c>
      <c r="K32" s="3">
        <v>1120.1600000000001</v>
      </c>
      <c r="L32" s="3">
        <v>1260.18</v>
      </c>
      <c r="M32" s="3">
        <v>770.11</v>
      </c>
      <c r="N32" s="3">
        <v>560.08000000000004</v>
      </c>
      <c r="O32" s="3">
        <v>420.06</v>
      </c>
      <c r="P32" s="3">
        <v>700.1</v>
      </c>
      <c r="Q32" s="3">
        <v>490.07</v>
      </c>
      <c r="R32" s="3">
        <v>420.06</v>
      </c>
      <c r="S32" s="3">
        <v>757.5</v>
      </c>
      <c r="T32" s="3">
        <v>757.5</v>
      </c>
      <c r="U32" s="3">
        <f t="shared" si="0"/>
        <v>9776.18</v>
      </c>
      <c r="V32" s="31">
        <f t="shared" si="1"/>
        <v>10453.5</v>
      </c>
      <c r="W32" s="35">
        <f t="shared" si="3"/>
        <v>12</v>
      </c>
      <c r="X32" s="36">
        <f t="shared" si="2"/>
        <v>871.125</v>
      </c>
      <c r="Y32" s="4"/>
      <c r="Z32" s="4"/>
    </row>
    <row r="33" spans="1:26" x14ac:dyDescent="0.2">
      <c r="A33" s="18">
        <v>22</v>
      </c>
      <c r="C33" s="1" t="s">
        <v>14</v>
      </c>
      <c r="F33" s="1">
        <v>55</v>
      </c>
      <c r="G33" s="1" t="s">
        <v>13</v>
      </c>
      <c r="H33" s="1">
        <v>23</v>
      </c>
      <c r="I33" s="3">
        <v>1400.2</v>
      </c>
      <c r="J33" s="3">
        <v>1540.22</v>
      </c>
      <c r="K33" s="3">
        <v>1260.18</v>
      </c>
      <c r="L33" s="3">
        <v>1330.19</v>
      </c>
      <c r="M33" s="3">
        <v>1330.19</v>
      </c>
      <c r="N33" s="3">
        <v>1540.22</v>
      </c>
      <c r="O33" s="3">
        <v>1330.19</v>
      </c>
      <c r="P33" s="3">
        <v>1540.22</v>
      </c>
      <c r="Q33" s="3">
        <v>1330.19</v>
      </c>
      <c r="R33" s="3">
        <v>1400.2</v>
      </c>
      <c r="S33" s="3">
        <v>1439.25</v>
      </c>
      <c r="T33" s="3">
        <v>1439.25</v>
      </c>
      <c r="U33" s="3">
        <f t="shared" si="0"/>
        <v>16880.5</v>
      </c>
      <c r="V33" s="31">
        <f t="shared" si="1"/>
        <v>18028.5</v>
      </c>
      <c r="W33" s="35">
        <f t="shared" si="3"/>
        <v>12</v>
      </c>
      <c r="X33" s="36">
        <f t="shared" si="2"/>
        <v>1502.375</v>
      </c>
      <c r="Y33" s="4"/>
      <c r="Z33" s="4"/>
    </row>
    <row r="34" spans="1:26" x14ac:dyDescent="0.2">
      <c r="A34" s="18">
        <v>23</v>
      </c>
      <c r="C34" s="1" t="s">
        <v>68</v>
      </c>
      <c r="F34" s="1">
        <v>55</v>
      </c>
      <c r="G34" s="1" t="s">
        <v>13</v>
      </c>
      <c r="H34" s="1">
        <v>23</v>
      </c>
      <c r="I34" s="3">
        <v>1260.18</v>
      </c>
      <c r="J34" s="3">
        <v>1540.22</v>
      </c>
      <c r="K34" s="3">
        <v>1470.21</v>
      </c>
      <c r="L34" s="3">
        <v>1330.19</v>
      </c>
      <c r="M34" s="3">
        <v>1470.21</v>
      </c>
      <c r="N34" s="3">
        <v>1470.21</v>
      </c>
      <c r="O34" s="3">
        <v>1400.2</v>
      </c>
      <c r="P34" s="3">
        <v>1610.23</v>
      </c>
      <c r="Q34" s="3">
        <v>1260.18</v>
      </c>
      <c r="R34" s="3">
        <v>1330.19</v>
      </c>
      <c r="S34" s="3">
        <v>1515</v>
      </c>
      <c r="T34" s="3">
        <v>1287.75</v>
      </c>
      <c r="U34" s="3">
        <f t="shared" si="0"/>
        <v>16944.770000000004</v>
      </c>
      <c r="V34" s="31">
        <f t="shared" si="1"/>
        <v>18104.25</v>
      </c>
      <c r="W34" s="35">
        <f t="shared" si="3"/>
        <v>12</v>
      </c>
      <c r="X34" s="36">
        <f t="shared" si="2"/>
        <v>1508.6875</v>
      </c>
      <c r="Y34" s="4"/>
      <c r="Z34" s="4"/>
    </row>
    <row r="35" spans="1:26" x14ac:dyDescent="0.2">
      <c r="A35" s="18">
        <v>24</v>
      </c>
      <c r="C35" s="1" t="s">
        <v>40</v>
      </c>
      <c r="F35" s="1">
        <v>55</v>
      </c>
      <c r="G35" s="1" t="s">
        <v>13</v>
      </c>
      <c r="H35" s="1">
        <v>23</v>
      </c>
      <c r="I35" s="3">
        <v>1400.2</v>
      </c>
      <c r="J35" s="3">
        <v>1260.18</v>
      </c>
      <c r="K35" s="3">
        <v>1400.2</v>
      </c>
      <c r="L35" s="3">
        <v>1190.17</v>
      </c>
      <c r="M35" s="3">
        <v>1540.22</v>
      </c>
      <c r="N35" s="3">
        <v>1400.2</v>
      </c>
      <c r="O35" s="3">
        <v>1260.18</v>
      </c>
      <c r="P35" s="3">
        <v>1470.21</v>
      </c>
      <c r="Q35" s="3">
        <v>1260.18</v>
      </c>
      <c r="R35" s="3">
        <v>1050.1500000000001</v>
      </c>
      <c r="S35" s="3">
        <v>1515</v>
      </c>
      <c r="T35" s="3">
        <v>1287.75</v>
      </c>
      <c r="U35" s="3">
        <f t="shared" si="0"/>
        <v>16034.640000000001</v>
      </c>
      <c r="V35" s="31">
        <f t="shared" si="1"/>
        <v>17119.5</v>
      </c>
      <c r="W35" s="35">
        <f t="shared" si="3"/>
        <v>12</v>
      </c>
      <c r="X35" s="36">
        <f t="shared" si="2"/>
        <v>1426.625</v>
      </c>
      <c r="Y35" s="4"/>
      <c r="Z35" s="4"/>
    </row>
    <row r="36" spans="1:26" x14ac:dyDescent="0.2">
      <c r="A36" s="18">
        <v>25</v>
      </c>
      <c r="C36" s="1" t="s">
        <v>27</v>
      </c>
      <c r="F36" s="1">
        <v>55</v>
      </c>
      <c r="G36" s="1" t="s">
        <v>13</v>
      </c>
      <c r="H36" s="1">
        <v>23</v>
      </c>
      <c r="I36" s="3">
        <v>1400.2</v>
      </c>
      <c r="J36" s="3">
        <v>1400.2</v>
      </c>
      <c r="K36" s="3">
        <v>1260.18</v>
      </c>
      <c r="L36" s="3">
        <v>1330.19</v>
      </c>
      <c r="M36" s="3">
        <v>1540.22</v>
      </c>
      <c r="N36" s="3">
        <v>1470.21</v>
      </c>
      <c r="O36" s="3">
        <v>1330.19</v>
      </c>
      <c r="P36" s="3">
        <v>1120.1600000000001</v>
      </c>
      <c r="Q36" s="3">
        <v>1260.18</v>
      </c>
      <c r="R36" s="3">
        <v>1330.19</v>
      </c>
      <c r="S36" s="3">
        <v>681.75</v>
      </c>
      <c r="T36" s="3">
        <v>1212</v>
      </c>
      <c r="U36" s="3">
        <f t="shared" si="0"/>
        <v>15335.670000000002</v>
      </c>
      <c r="V36" s="31">
        <f t="shared" si="1"/>
        <v>16437.75</v>
      </c>
      <c r="W36" s="35">
        <f t="shared" si="3"/>
        <v>12</v>
      </c>
      <c r="X36" s="36">
        <f t="shared" si="2"/>
        <v>1369.8125</v>
      </c>
      <c r="Y36" s="4"/>
      <c r="Z36" s="4"/>
    </row>
    <row r="37" spans="1:26" x14ac:dyDescent="0.2">
      <c r="A37" s="18">
        <v>26</v>
      </c>
      <c r="C37" s="1" t="s">
        <v>39</v>
      </c>
      <c r="F37" s="1">
        <v>55</v>
      </c>
      <c r="G37" s="1" t="s">
        <v>13</v>
      </c>
      <c r="H37" s="1">
        <v>23</v>
      </c>
      <c r="I37" s="3">
        <v>1050.1500000000001</v>
      </c>
      <c r="J37" s="3">
        <v>1050.1500000000001</v>
      </c>
      <c r="K37" s="3">
        <v>1190.17</v>
      </c>
      <c r="L37" s="3">
        <v>980.14</v>
      </c>
      <c r="M37" s="3">
        <v>1120.1600000000001</v>
      </c>
      <c r="N37" s="3">
        <v>840.12</v>
      </c>
      <c r="O37" s="3">
        <v>910.13</v>
      </c>
      <c r="P37" s="3">
        <v>910.13</v>
      </c>
      <c r="Q37" s="3">
        <v>840.12</v>
      </c>
      <c r="R37" s="3">
        <v>910.13</v>
      </c>
      <c r="S37" s="3">
        <v>1060.5</v>
      </c>
      <c r="T37" s="3">
        <v>909</v>
      </c>
      <c r="U37" s="3">
        <f t="shared" si="0"/>
        <v>11770.9</v>
      </c>
      <c r="V37" s="31">
        <f t="shared" si="1"/>
        <v>12574.499999999998</v>
      </c>
      <c r="W37" s="35">
        <f t="shared" si="3"/>
        <v>12</v>
      </c>
      <c r="X37" s="36">
        <f t="shared" si="2"/>
        <v>1047.8749999999998</v>
      </c>
      <c r="Y37" s="4"/>
      <c r="Z37" s="4"/>
    </row>
    <row r="38" spans="1:26" x14ac:dyDescent="0.2">
      <c r="A38" s="18">
        <v>27</v>
      </c>
      <c r="C38" s="1" t="s">
        <v>22</v>
      </c>
      <c r="F38" s="1">
        <v>55</v>
      </c>
      <c r="G38" s="1" t="s">
        <v>13</v>
      </c>
      <c r="H38" s="1">
        <v>23</v>
      </c>
      <c r="I38" s="3">
        <v>1190.17</v>
      </c>
      <c r="J38" s="3">
        <v>980.14</v>
      </c>
      <c r="K38" s="3">
        <v>1260.18</v>
      </c>
      <c r="L38" s="3">
        <v>1260.18</v>
      </c>
      <c r="M38" s="3">
        <v>1470.21</v>
      </c>
      <c r="N38" s="3">
        <v>1330.19</v>
      </c>
      <c r="O38" s="3">
        <v>1260.18</v>
      </c>
      <c r="P38" s="3"/>
      <c r="Q38" s="3">
        <v>980.14</v>
      </c>
      <c r="R38" s="3">
        <v>1260.18</v>
      </c>
      <c r="S38" s="3">
        <v>1439.25</v>
      </c>
      <c r="T38" s="3"/>
      <c r="U38" s="3">
        <f t="shared" si="0"/>
        <v>12430.82</v>
      </c>
      <c r="V38" s="31">
        <f t="shared" si="1"/>
        <v>13331.999999999998</v>
      </c>
      <c r="W38" s="35">
        <f t="shared" si="3"/>
        <v>10</v>
      </c>
      <c r="X38" s="36">
        <f t="shared" si="2"/>
        <v>1333.1999999999998</v>
      </c>
      <c r="Y38" s="4"/>
      <c r="Z38" s="4"/>
    </row>
    <row r="39" spans="1:26" x14ac:dyDescent="0.2">
      <c r="A39" s="18">
        <v>28</v>
      </c>
      <c r="C39" s="1" t="s">
        <v>25</v>
      </c>
      <c r="F39" s="1">
        <v>55</v>
      </c>
      <c r="G39" s="1" t="s">
        <v>13</v>
      </c>
      <c r="H39" s="1">
        <v>23</v>
      </c>
      <c r="I39" s="3">
        <v>1470.21</v>
      </c>
      <c r="J39" s="3">
        <v>1470.21</v>
      </c>
      <c r="K39" s="3">
        <v>1470.21</v>
      </c>
      <c r="L39" s="3">
        <v>1330.19</v>
      </c>
      <c r="M39" s="3">
        <v>1470.21</v>
      </c>
      <c r="N39" s="3">
        <v>1470.21</v>
      </c>
      <c r="O39" s="3">
        <v>1260.18</v>
      </c>
      <c r="P39" s="3">
        <v>1610.23</v>
      </c>
      <c r="Q39" s="3">
        <v>770.11</v>
      </c>
      <c r="R39" s="3">
        <v>210.03</v>
      </c>
      <c r="S39" s="3">
        <v>1515</v>
      </c>
      <c r="T39" s="3">
        <v>1363.5</v>
      </c>
      <c r="U39" s="3">
        <f t="shared" si="0"/>
        <v>15410.29</v>
      </c>
      <c r="V39" s="31">
        <f t="shared" si="1"/>
        <v>16437.75</v>
      </c>
      <c r="W39" s="35">
        <f t="shared" si="3"/>
        <v>12</v>
      </c>
      <c r="X39" s="36">
        <f t="shared" si="2"/>
        <v>1369.8125</v>
      </c>
      <c r="Y39" s="4"/>
      <c r="Z39" s="4"/>
    </row>
    <row r="40" spans="1:26" x14ac:dyDescent="0.2">
      <c r="A40" s="18">
        <v>29</v>
      </c>
      <c r="C40" s="1" t="s">
        <v>32</v>
      </c>
      <c r="F40" s="1">
        <v>55</v>
      </c>
      <c r="G40" s="1" t="s">
        <v>13</v>
      </c>
      <c r="H40" s="1">
        <v>23</v>
      </c>
      <c r="I40" s="3">
        <v>1400.2</v>
      </c>
      <c r="J40" s="3">
        <v>1540.22</v>
      </c>
      <c r="K40" s="3">
        <v>1470.21</v>
      </c>
      <c r="L40" s="3">
        <v>700.1</v>
      </c>
      <c r="M40" s="3"/>
      <c r="N40" s="3"/>
      <c r="O40" s="3">
        <v>910.13</v>
      </c>
      <c r="P40" s="3">
        <v>1120.1600000000001</v>
      </c>
      <c r="Q40" s="3">
        <v>910.13</v>
      </c>
      <c r="R40" s="3">
        <v>1260.18</v>
      </c>
      <c r="S40" s="3">
        <v>1515</v>
      </c>
      <c r="T40" s="3">
        <v>1136.25</v>
      </c>
      <c r="U40" s="3">
        <f t="shared" si="0"/>
        <v>11962.58</v>
      </c>
      <c r="V40" s="31">
        <f t="shared" si="1"/>
        <v>12725.999999999998</v>
      </c>
      <c r="W40" s="35">
        <f t="shared" si="3"/>
        <v>10</v>
      </c>
      <c r="X40" s="36">
        <f t="shared" si="2"/>
        <v>1272.5999999999999</v>
      </c>
      <c r="Y40" s="4"/>
      <c r="Z40" s="4"/>
    </row>
    <row r="41" spans="1:26" x14ac:dyDescent="0.2">
      <c r="A41" s="18">
        <v>30</v>
      </c>
      <c r="C41" s="1" t="s">
        <v>67</v>
      </c>
      <c r="F41" s="1">
        <v>55</v>
      </c>
      <c r="G41" s="1" t="s">
        <v>13</v>
      </c>
      <c r="H41" s="1">
        <v>23</v>
      </c>
      <c r="I41" s="3">
        <v>350.05</v>
      </c>
      <c r="J41" s="3">
        <v>420.06</v>
      </c>
      <c r="K41" s="3">
        <v>280.04000000000002</v>
      </c>
      <c r="L41" s="3">
        <v>630.09</v>
      </c>
      <c r="M41" s="3">
        <v>910.13</v>
      </c>
      <c r="N41" s="3">
        <v>630.09</v>
      </c>
      <c r="O41" s="3">
        <v>630.09</v>
      </c>
      <c r="P41" s="3">
        <v>1120.1600000000001</v>
      </c>
      <c r="Q41" s="3">
        <v>770.11</v>
      </c>
      <c r="R41" s="3">
        <v>700.1</v>
      </c>
      <c r="S41" s="3">
        <v>606</v>
      </c>
      <c r="T41" s="3">
        <v>984.75</v>
      </c>
      <c r="U41" s="3">
        <f t="shared" si="0"/>
        <v>8031.670000000001</v>
      </c>
      <c r="V41" s="31">
        <f t="shared" si="1"/>
        <v>8559.75</v>
      </c>
      <c r="W41" s="35">
        <f t="shared" si="3"/>
        <v>12</v>
      </c>
      <c r="X41" s="36">
        <f t="shared" si="2"/>
        <v>713.3125</v>
      </c>
      <c r="Y41" s="4"/>
      <c r="Z41" s="4"/>
    </row>
    <row r="42" spans="1:26" x14ac:dyDescent="0.2">
      <c r="A42" s="18">
        <v>31</v>
      </c>
      <c r="C42" s="1" t="s">
        <v>52</v>
      </c>
      <c r="F42" s="1">
        <v>55</v>
      </c>
      <c r="G42" s="1" t="s">
        <v>13</v>
      </c>
      <c r="H42" s="1">
        <v>23</v>
      </c>
      <c r="I42" s="3">
        <v>350.05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>
        <f t="shared" si="0"/>
        <v>350.05</v>
      </c>
      <c r="V42" s="31">
        <f t="shared" si="1"/>
        <v>378.75</v>
      </c>
      <c r="W42" s="35">
        <f t="shared" si="3"/>
        <v>1</v>
      </c>
      <c r="X42" s="36">
        <f t="shared" si="2"/>
        <v>378.75</v>
      </c>
      <c r="Y42" s="4"/>
      <c r="Z42" s="4"/>
    </row>
    <row r="43" spans="1:26" x14ac:dyDescent="0.2">
      <c r="A43" s="18">
        <v>32</v>
      </c>
      <c r="C43" s="1" t="s">
        <v>43</v>
      </c>
      <c r="F43" s="1">
        <v>55</v>
      </c>
      <c r="G43" s="1" t="s">
        <v>13</v>
      </c>
      <c r="H43" s="1">
        <v>23</v>
      </c>
      <c r="I43" s="3">
        <v>1330.19</v>
      </c>
      <c r="J43" s="3">
        <v>1470.21</v>
      </c>
      <c r="K43" s="3">
        <v>1540.22</v>
      </c>
      <c r="L43" s="3">
        <v>1330.19</v>
      </c>
      <c r="M43" s="3">
        <v>910.13</v>
      </c>
      <c r="N43" s="3">
        <v>1260.18</v>
      </c>
      <c r="O43" s="3">
        <v>1260.18</v>
      </c>
      <c r="P43" s="3">
        <v>1540.22</v>
      </c>
      <c r="Q43" s="3">
        <v>1260.18</v>
      </c>
      <c r="R43" s="3">
        <v>1260.18</v>
      </c>
      <c r="S43" s="3">
        <v>1515</v>
      </c>
      <c r="T43" s="3">
        <v>1363.5</v>
      </c>
      <c r="U43" s="3">
        <f t="shared" si="0"/>
        <v>16040.38</v>
      </c>
      <c r="V43" s="31">
        <f t="shared" si="1"/>
        <v>17119.5</v>
      </c>
      <c r="W43" s="35">
        <f t="shared" si="3"/>
        <v>12</v>
      </c>
      <c r="X43" s="36">
        <f t="shared" si="2"/>
        <v>1426.625</v>
      </c>
      <c r="Y43" s="4"/>
      <c r="Z43" s="4"/>
    </row>
    <row r="44" spans="1:26" x14ac:dyDescent="0.2">
      <c r="A44" s="18">
        <v>33</v>
      </c>
      <c r="C44" s="1" t="s">
        <v>71</v>
      </c>
      <c r="F44" s="1">
        <v>55</v>
      </c>
      <c r="G44" s="1" t="s">
        <v>13</v>
      </c>
      <c r="H44" s="1">
        <v>23</v>
      </c>
      <c r="I44" s="3">
        <v>1470.21</v>
      </c>
      <c r="J44" s="3">
        <v>1470.21</v>
      </c>
      <c r="K44" s="3">
        <v>1470.21</v>
      </c>
      <c r="L44" s="3">
        <v>1330.19</v>
      </c>
      <c r="M44" s="3">
        <v>1470.21</v>
      </c>
      <c r="N44" s="3">
        <v>1400.2</v>
      </c>
      <c r="O44" s="3">
        <v>1190.17</v>
      </c>
      <c r="P44" s="3">
        <v>1610.23</v>
      </c>
      <c r="Q44" s="3">
        <v>1260.18</v>
      </c>
      <c r="R44" s="3">
        <v>1400.2</v>
      </c>
      <c r="S44" s="3">
        <v>1515</v>
      </c>
      <c r="T44" s="3">
        <v>1439.25</v>
      </c>
      <c r="U44" s="3">
        <f t="shared" si="0"/>
        <v>17026.260000000002</v>
      </c>
      <c r="V44" s="31">
        <f t="shared" si="1"/>
        <v>18180</v>
      </c>
      <c r="W44" s="35">
        <f t="shared" si="3"/>
        <v>12</v>
      </c>
      <c r="X44" s="36">
        <f t="shared" si="2"/>
        <v>1515</v>
      </c>
      <c r="Y44" s="4"/>
      <c r="Z44" s="4"/>
    </row>
    <row r="45" spans="1:26" x14ac:dyDescent="0.2">
      <c r="A45" s="18">
        <v>34</v>
      </c>
      <c r="C45" s="1" t="s">
        <v>19</v>
      </c>
      <c r="F45" s="1">
        <v>55</v>
      </c>
      <c r="G45" s="1" t="s">
        <v>13</v>
      </c>
      <c r="H45" s="1">
        <v>23</v>
      </c>
      <c r="I45" s="3">
        <v>1470.21</v>
      </c>
      <c r="J45" s="3">
        <v>1400.2</v>
      </c>
      <c r="K45" s="3">
        <v>1050.1500000000001</v>
      </c>
      <c r="L45" s="3">
        <v>1260.18</v>
      </c>
      <c r="M45" s="3">
        <v>1120.1600000000001</v>
      </c>
      <c r="N45" s="3">
        <v>840.12</v>
      </c>
      <c r="O45" s="3">
        <v>1260.18</v>
      </c>
      <c r="P45" s="3">
        <v>1400.2</v>
      </c>
      <c r="Q45" s="3">
        <v>1260.18</v>
      </c>
      <c r="R45" s="3">
        <v>1050.1500000000001</v>
      </c>
      <c r="S45" s="3">
        <v>1439.25</v>
      </c>
      <c r="T45" s="3">
        <v>1439.25</v>
      </c>
      <c r="U45" s="3">
        <f t="shared" si="0"/>
        <v>14990.23</v>
      </c>
      <c r="V45" s="31">
        <f t="shared" si="1"/>
        <v>15983.249999999998</v>
      </c>
      <c r="W45" s="35">
        <f t="shared" si="3"/>
        <v>12</v>
      </c>
      <c r="X45" s="36">
        <f t="shared" si="2"/>
        <v>1331.9374999999998</v>
      </c>
      <c r="Y45" s="4"/>
      <c r="Z45" s="4"/>
    </row>
    <row r="46" spans="1:26" x14ac:dyDescent="0.2">
      <c r="A46" s="18">
        <v>35</v>
      </c>
      <c r="C46" s="1" t="s">
        <v>33</v>
      </c>
      <c r="F46" s="1">
        <v>55</v>
      </c>
      <c r="G46" s="1" t="s">
        <v>13</v>
      </c>
      <c r="H46" s="1">
        <v>23</v>
      </c>
      <c r="I46" s="3">
        <v>1120.1600000000001</v>
      </c>
      <c r="J46" s="3">
        <v>1050.1500000000001</v>
      </c>
      <c r="K46" s="3">
        <v>910.13</v>
      </c>
      <c r="L46" s="3">
        <v>1120.1600000000001</v>
      </c>
      <c r="M46" s="3">
        <v>840.12</v>
      </c>
      <c r="N46" s="3">
        <v>910.13</v>
      </c>
      <c r="O46" s="3">
        <v>1120.1600000000001</v>
      </c>
      <c r="P46" s="3">
        <v>630.09</v>
      </c>
      <c r="Q46" s="3">
        <v>420.06</v>
      </c>
      <c r="R46" s="3">
        <v>700.1</v>
      </c>
      <c r="S46" s="3">
        <v>833.25</v>
      </c>
      <c r="T46" s="3">
        <v>1212</v>
      </c>
      <c r="U46" s="3">
        <f t="shared" si="0"/>
        <v>10866.51</v>
      </c>
      <c r="V46" s="31">
        <f t="shared" si="1"/>
        <v>11589.75</v>
      </c>
      <c r="W46" s="35">
        <f t="shared" si="3"/>
        <v>12</v>
      </c>
      <c r="X46" s="36">
        <f t="shared" si="2"/>
        <v>965.8125</v>
      </c>
      <c r="Y46" s="4"/>
      <c r="Z46" s="4"/>
    </row>
    <row r="47" spans="1:26" x14ac:dyDescent="0.2">
      <c r="A47" s="18">
        <v>36</v>
      </c>
      <c r="C47" s="1" t="s">
        <v>44</v>
      </c>
      <c r="F47" s="1">
        <v>55</v>
      </c>
      <c r="G47" s="1" t="s">
        <v>13</v>
      </c>
      <c r="H47" s="1">
        <v>23</v>
      </c>
      <c r="I47" s="3"/>
      <c r="J47" s="3"/>
      <c r="K47" s="3">
        <v>1190.17</v>
      </c>
      <c r="L47" s="3">
        <v>1050.1500000000001</v>
      </c>
      <c r="M47" s="3">
        <v>1120.1600000000001</v>
      </c>
      <c r="N47" s="3">
        <v>1190.17</v>
      </c>
      <c r="O47" s="3">
        <v>1120.1600000000001</v>
      </c>
      <c r="P47" s="3">
        <v>1050.1500000000001</v>
      </c>
      <c r="Q47" s="3">
        <v>1050.1500000000001</v>
      </c>
      <c r="R47" s="3">
        <v>1050.1500000000001</v>
      </c>
      <c r="S47" s="3">
        <v>1287.75</v>
      </c>
      <c r="T47" s="3">
        <v>1212</v>
      </c>
      <c r="U47" s="3">
        <f t="shared" si="0"/>
        <v>11321.01</v>
      </c>
      <c r="V47" s="31">
        <f t="shared" si="1"/>
        <v>12044.25</v>
      </c>
      <c r="W47" s="35">
        <f t="shared" si="3"/>
        <v>10</v>
      </c>
      <c r="X47" s="36">
        <f t="shared" si="2"/>
        <v>1204.425</v>
      </c>
      <c r="Y47" s="4"/>
      <c r="Z47" s="4"/>
    </row>
    <row r="48" spans="1:26" x14ac:dyDescent="0.2">
      <c r="A48" s="18">
        <v>37</v>
      </c>
      <c r="C48" s="1" t="s">
        <v>45</v>
      </c>
      <c r="F48" s="1">
        <v>55</v>
      </c>
      <c r="G48" s="1" t="s">
        <v>13</v>
      </c>
      <c r="H48" s="1">
        <v>23</v>
      </c>
      <c r="I48" s="3">
        <v>1050.1500000000001</v>
      </c>
      <c r="J48" s="3">
        <v>1050.1500000000001</v>
      </c>
      <c r="K48" s="3">
        <v>1120.1600000000001</v>
      </c>
      <c r="L48" s="3">
        <v>1120.1600000000001</v>
      </c>
      <c r="M48" s="3">
        <v>1120.1600000000001</v>
      </c>
      <c r="N48" s="3">
        <v>1400.2</v>
      </c>
      <c r="O48" s="3">
        <v>1260.18</v>
      </c>
      <c r="P48" s="3">
        <v>1330.19</v>
      </c>
      <c r="Q48" s="3">
        <v>1260.18</v>
      </c>
      <c r="R48" s="3">
        <v>1260.18</v>
      </c>
      <c r="S48" s="3">
        <v>1287.75</v>
      </c>
      <c r="T48" s="3">
        <v>1287.75</v>
      </c>
      <c r="U48" s="3">
        <f t="shared" si="0"/>
        <v>14547.210000000001</v>
      </c>
      <c r="V48" s="31">
        <f t="shared" si="1"/>
        <v>15528.75</v>
      </c>
      <c r="W48" s="35">
        <f t="shared" si="3"/>
        <v>12</v>
      </c>
      <c r="X48" s="36">
        <f t="shared" si="2"/>
        <v>1294.0625</v>
      </c>
      <c r="Y48" s="4"/>
      <c r="Z48" s="4"/>
    </row>
    <row r="49" spans="1:26" x14ac:dyDescent="0.2">
      <c r="A49" s="18">
        <v>38</v>
      </c>
      <c r="C49" s="1" t="s">
        <v>20</v>
      </c>
      <c r="F49" s="1">
        <v>55</v>
      </c>
      <c r="G49" s="1" t="s">
        <v>13</v>
      </c>
      <c r="H49" s="1">
        <v>23</v>
      </c>
      <c r="I49" s="3">
        <v>910.13</v>
      </c>
      <c r="J49" s="3">
        <v>840.12</v>
      </c>
      <c r="K49" s="3">
        <v>70.010000000000005</v>
      </c>
      <c r="L49" s="3"/>
      <c r="M49" s="3"/>
      <c r="N49" s="3">
        <v>210.03</v>
      </c>
      <c r="O49" s="3">
        <v>490.07</v>
      </c>
      <c r="P49" s="3">
        <v>840.12</v>
      </c>
      <c r="Q49" s="3">
        <v>560.08000000000004</v>
      </c>
      <c r="R49" s="3">
        <v>630.09</v>
      </c>
      <c r="S49" s="3">
        <v>606</v>
      </c>
      <c r="T49" s="3">
        <v>75.75</v>
      </c>
      <c r="U49" s="3">
        <f t="shared" si="0"/>
        <v>5232.3999999999996</v>
      </c>
      <c r="V49" s="31">
        <f t="shared" si="1"/>
        <v>5605.4999999999991</v>
      </c>
      <c r="W49" s="35">
        <f t="shared" si="3"/>
        <v>10</v>
      </c>
      <c r="X49" s="36">
        <f t="shared" si="2"/>
        <v>560.54999999999995</v>
      </c>
      <c r="Y49" s="4"/>
      <c r="Z49" s="4"/>
    </row>
    <row r="50" spans="1:26" x14ac:dyDescent="0.2">
      <c r="A50" s="18">
        <v>39</v>
      </c>
      <c r="C50" s="1" t="s">
        <v>42</v>
      </c>
      <c r="F50" s="1">
        <v>55</v>
      </c>
      <c r="G50" s="1" t="s">
        <v>13</v>
      </c>
      <c r="H50" s="1">
        <v>23</v>
      </c>
      <c r="I50" s="3">
        <v>1120.1600000000001</v>
      </c>
      <c r="J50" s="3">
        <v>1190.17</v>
      </c>
      <c r="K50" s="3">
        <v>1260.18</v>
      </c>
      <c r="L50" s="3">
        <v>1050.1500000000001</v>
      </c>
      <c r="M50" s="3">
        <v>1190.17</v>
      </c>
      <c r="N50" s="3">
        <v>1190.17</v>
      </c>
      <c r="O50" s="3">
        <v>980.14</v>
      </c>
      <c r="P50" s="3">
        <v>1190.17</v>
      </c>
      <c r="Q50" s="3">
        <v>1050.1500000000001</v>
      </c>
      <c r="R50" s="3">
        <v>1120.1600000000001</v>
      </c>
      <c r="S50" s="3">
        <v>1136.25</v>
      </c>
      <c r="T50" s="3">
        <v>984.75</v>
      </c>
      <c r="U50" s="3">
        <f t="shared" si="0"/>
        <v>13462.62</v>
      </c>
      <c r="V50" s="31">
        <f t="shared" si="1"/>
        <v>14392.5</v>
      </c>
      <c r="W50" s="35">
        <f t="shared" si="3"/>
        <v>12</v>
      </c>
      <c r="X50" s="36">
        <f t="shared" si="2"/>
        <v>1199.375</v>
      </c>
      <c r="Y50" s="4"/>
      <c r="Z50" s="4"/>
    </row>
    <row r="51" spans="1:26" x14ac:dyDescent="0.2">
      <c r="A51" s="18">
        <v>40</v>
      </c>
      <c r="C51" s="1" t="s">
        <v>47</v>
      </c>
      <c r="F51" s="1">
        <v>55</v>
      </c>
      <c r="G51" s="1" t="s">
        <v>13</v>
      </c>
      <c r="H51" s="1">
        <v>23</v>
      </c>
      <c r="I51" s="3">
        <v>1050.1500000000001</v>
      </c>
      <c r="J51" s="3">
        <v>1190.17</v>
      </c>
      <c r="K51" s="3">
        <v>1190.17</v>
      </c>
      <c r="L51" s="3">
        <v>1330.19</v>
      </c>
      <c r="M51" s="3">
        <v>1400.2</v>
      </c>
      <c r="N51" s="3">
        <v>1400.2</v>
      </c>
      <c r="O51" s="3">
        <f>1400.2+490.07</f>
        <v>1890.27</v>
      </c>
      <c r="P51" s="3">
        <v>1540.22</v>
      </c>
      <c r="Q51" s="3">
        <v>1260.18</v>
      </c>
      <c r="R51" s="3">
        <v>1400.2</v>
      </c>
      <c r="S51" s="3">
        <v>1515</v>
      </c>
      <c r="T51" s="3">
        <v>1363.5</v>
      </c>
      <c r="U51" s="3">
        <f>SUM(I51:T51)</f>
        <v>16530.45</v>
      </c>
      <c r="V51" s="31">
        <f t="shared" si="1"/>
        <v>17649.75</v>
      </c>
      <c r="W51" s="35">
        <f>COUNT(I51:T51)</f>
        <v>12</v>
      </c>
      <c r="X51" s="36">
        <f t="shared" si="2"/>
        <v>1470.8125</v>
      </c>
      <c r="Y51" s="4"/>
      <c r="Z51" s="4"/>
    </row>
    <row r="52" spans="1:26" x14ac:dyDescent="0.2">
      <c r="A52" s="10"/>
      <c r="I52" s="3"/>
      <c r="J52" s="3"/>
      <c r="K52" s="3"/>
      <c r="L52" s="3"/>
      <c r="M52" s="3"/>
      <c r="N52" s="3"/>
      <c r="O52" s="3"/>
      <c r="U52" s="3"/>
      <c r="V52" s="31"/>
      <c r="W52" s="35"/>
      <c r="X52" s="36"/>
      <c r="Y52" s="4"/>
      <c r="Z52" s="4"/>
    </row>
    <row r="53" spans="1:26" x14ac:dyDescent="0.2">
      <c r="M53" s="3"/>
      <c r="N53" s="3"/>
      <c r="O53" s="3"/>
      <c r="P53" s="3"/>
      <c r="Q53" s="3"/>
      <c r="R53" s="3"/>
      <c r="S53" s="3"/>
      <c r="T53" s="3"/>
      <c r="U53" s="3"/>
      <c r="V53" s="31"/>
      <c r="W53" s="32"/>
      <c r="X53" s="32"/>
    </row>
    <row r="54" spans="1:26" s="2" customFormat="1" ht="13.5" thickBot="1" x14ac:dyDescent="0.25">
      <c r="A54" s="2" t="s">
        <v>84</v>
      </c>
      <c r="C54" s="2">
        <f>COUNTA(C12:C51)</f>
        <v>40</v>
      </c>
      <c r="I54" s="16">
        <f t="shared" ref="I54:V54" si="4">SUM(I12:I53)</f>
        <v>38855.55000000001</v>
      </c>
      <c r="J54" s="16">
        <f t="shared" si="4"/>
        <v>39765.680000000008</v>
      </c>
      <c r="K54" s="16">
        <f t="shared" si="4"/>
        <v>40535.79</v>
      </c>
      <c r="L54" s="16">
        <f t="shared" si="4"/>
        <v>39415.629999999997</v>
      </c>
      <c r="M54" s="16">
        <f t="shared" si="4"/>
        <v>40115.730000000018</v>
      </c>
      <c r="N54" s="16">
        <f t="shared" si="4"/>
        <v>39485.639999999985</v>
      </c>
      <c r="O54" s="16">
        <f t="shared" si="4"/>
        <v>38575.510000000009</v>
      </c>
      <c r="P54" s="16">
        <f t="shared" si="4"/>
        <v>45016.430000000008</v>
      </c>
      <c r="Q54" s="16">
        <f t="shared" si="4"/>
        <v>35565.080000000009</v>
      </c>
      <c r="R54" s="16">
        <f t="shared" si="4"/>
        <v>35005</v>
      </c>
      <c r="S54" s="16">
        <f t="shared" si="4"/>
        <v>42117</v>
      </c>
      <c r="T54" s="16">
        <f t="shared" si="4"/>
        <v>38026.5</v>
      </c>
      <c r="U54" s="16">
        <f t="shared" si="4"/>
        <v>472479.5400000001</v>
      </c>
      <c r="V54" s="37">
        <f t="shared" si="4"/>
        <v>504646.5</v>
      </c>
      <c r="W54" s="38"/>
      <c r="X54" s="37">
        <f>SUM(X12:X53)</f>
        <v>45060.308333333342</v>
      </c>
    </row>
    <row r="55" spans="1:26" ht="13.5" thickTop="1" x14ac:dyDescent="0.2">
      <c r="M55" s="3"/>
      <c r="N55" s="3"/>
      <c r="O55" s="3"/>
      <c r="P55" s="3"/>
      <c r="Q55" s="3"/>
      <c r="R55" s="3"/>
      <c r="S55" s="3"/>
      <c r="V55" s="39"/>
      <c r="W55" s="39"/>
      <c r="X55" s="39"/>
    </row>
    <row r="56" spans="1:26" x14ac:dyDescent="0.2">
      <c r="M56" s="3"/>
      <c r="N56" s="3"/>
      <c r="O56" s="3"/>
      <c r="P56" s="3"/>
      <c r="Q56" s="3"/>
      <c r="R56" s="3"/>
      <c r="S56" s="3"/>
      <c r="U56" s="32"/>
      <c r="V56" s="33" t="s">
        <v>85</v>
      </c>
      <c r="W56" s="32"/>
      <c r="X56" s="38">
        <f>C54</f>
        <v>40</v>
      </c>
    </row>
    <row r="57" spans="1:26" x14ac:dyDescent="0.2">
      <c r="M57" s="3"/>
      <c r="N57" s="3"/>
      <c r="O57" s="3"/>
      <c r="P57" s="3"/>
      <c r="Q57" s="3"/>
      <c r="R57" s="3"/>
      <c r="S57" s="3"/>
      <c r="V57" s="39"/>
      <c r="W57" s="39"/>
      <c r="X57" s="39"/>
    </row>
    <row r="58" spans="1:26" ht="15" x14ac:dyDescent="0.35">
      <c r="M58" s="3"/>
      <c r="N58" s="3"/>
      <c r="O58" s="3"/>
      <c r="P58" s="3"/>
      <c r="Q58" s="3"/>
      <c r="R58" s="31"/>
      <c r="S58" s="31"/>
      <c r="T58" s="32"/>
      <c r="U58" s="32"/>
      <c r="V58" s="33" t="s">
        <v>77</v>
      </c>
      <c r="W58" s="32"/>
      <c r="X58" s="34">
        <f>X54/X56</f>
        <v>1126.5077083333335</v>
      </c>
      <c r="Y58" s="6"/>
    </row>
    <row r="59" spans="1:26" x14ac:dyDescent="0.2">
      <c r="F59" s="7"/>
      <c r="M59" s="3"/>
      <c r="N59" s="3"/>
      <c r="O59" s="3"/>
      <c r="P59" s="3"/>
      <c r="Q59" s="3"/>
      <c r="R59" s="3"/>
      <c r="S59" s="3"/>
    </row>
    <row r="60" spans="1:26" x14ac:dyDescent="0.2">
      <c r="Q60" s="2" t="s">
        <v>64</v>
      </c>
      <c r="S60" s="2" t="s">
        <v>65</v>
      </c>
      <c r="W60" s="2" t="s">
        <v>56</v>
      </c>
      <c r="X60" s="17">
        <f>41965.5+151.5</f>
        <v>42117</v>
      </c>
    </row>
    <row r="61" spans="1:26" x14ac:dyDescent="0.2">
      <c r="W61" s="2" t="s">
        <v>53</v>
      </c>
      <c r="X61" s="17">
        <v>41511</v>
      </c>
    </row>
    <row r="62" spans="1:26" x14ac:dyDescent="0.2">
      <c r="W62" s="2" t="s">
        <v>54</v>
      </c>
      <c r="X62" s="17">
        <v>43026</v>
      </c>
    </row>
    <row r="63" spans="1:26" x14ac:dyDescent="0.2">
      <c r="W63" s="2" t="s">
        <v>55</v>
      </c>
      <c r="X63" s="17">
        <v>45298.5</v>
      </c>
    </row>
    <row r="64" spans="1:26" x14ac:dyDescent="0.2">
      <c r="W64" s="2"/>
      <c r="X64" s="17"/>
    </row>
    <row r="65" spans="23:24" x14ac:dyDescent="0.2">
      <c r="W65" s="2"/>
      <c r="X65" s="17"/>
    </row>
  </sheetData>
  <mergeCells count="1">
    <mergeCell ref="I9:T9"/>
  </mergeCells>
  <pageMargins left="0.25" right="0.25" top="0.75" bottom="0.75" header="0.3" footer="0.3"/>
  <pageSetup scale="58" fitToHeight="6" orientation="landscape" r:id="rId1"/>
  <headerFooter>
    <oddFooter>&amp;L&amp;"Arial,Regular"&amp;10&amp;F,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6"/>
  <sheetViews>
    <sheetView tabSelected="1" workbookViewId="0">
      <pane xSplit="3" ySplit="11" topLeftCell="D12" activePane="bottomRight" state="frozen"/>
      <selection activeCell="E25" sqref="E25"/>
      <selection pane="topRight" activeCell="E25" sqref="E25"/>
      <selection pane="bottomLeft" activeCell="E25" sqref="E25"/>
      <selection pane="bottomRight" activeCell="D12" sqref="D12"/>
    </sheetView>
  </sheetViews>
  <sheetFormatPr defaultRowHeight="12.75" x14ac:dyDescent="0.2"/>
  <cols>
    <col min="1" max="1" width="4" style="1" bestFit="1" customWidth="1"/>
    <col min="2" max="2" width="13.5703125" style="1" bestFit="1" customWidth="1"/>
    <col min="3" max="4" width="10.7109375" style="1" customWidth="1"/>
    <col min="5" max="5" width="9" style="1" customWidth="1"/>
    <col min="6" max="6" width="7.85546875" style="1" customWidth="1"/>
    <col min="7" max="7" width="5.42578125" style="1" customWidth="1"/>
    <col min="8" max="8" width="7.140625" style="1" bestFit="1" customWidth="1"/>
    <col min="9" max="20" width="10.5703125" style="1" bestFit="1" customWidth="1"/>
    <col min="21" max="21" width="11.5703125" style="1" bestFit="1" customWidth="1"/>
    <col min="22" max="22" width="11.5703125" style="1" customWidth="1"/>
    <col min="23" max="24" width="10.28515625" style="1" bestFit="1" customWidth="1"/>
    <col min="25" max="26" width="12.7109375" style="1" customWidth="1"/>
    <col min="27" max="27" width="8.7109375" style="1" customWidth="1"/>
    <col min="28" max="28" width="16.5703125" style="1" customWidth="1"/>
    <col min="29" max="29" width="10.5703125" style="1" bestFit="1" customWidth="1"/>
    <col min="30" max="16384" width="9.140625" style="1"/>
  </cols>
  <sheetData>
    <row r="1" spans="1:29" ht="20.25" x14ac:dyDescent="0.3">
      <c r="A1" s="8" t="s">
        <v>72</v>
      </c>
      <c r="J1" s="28" t="s">
        <v>83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</row>
    <row r="2" spans="1:29" x14ac:dyDescent="0.2">
      <c r="J2" s="22" t="s">
        <v>78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4"/>
    </row>
    <row r="3" spans="1:29" x14ac:dyDescent="0.2">
      <c r="J3" s="22" t="s">
        <v>79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4"/>
    </row>
    <row r="4" spans="1:29" ht="15.75" x14ac:dyDescent="0.25">
      <c r="A4" s="9" t="s">
        <v>59</v>
      </c>
      <c r="J4" s="22" t="s">
        <v>80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4"/>
    </row>
    <row r="5" spans="1:29" x14ac:dyDescent="0.2">
      <c r="J5" s="22" t="s">
        <v>81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</row>
    <row r="6" spans="1:29" ht="12.75" customHeight="1" x14ac:dyDescent="0.2">
      <c r="B6" s="13" t="s">
        <v>57</v>
      </c>
      <c r="C6" s="14"/>
      <c r="D6" s="14"/>
      <c r="E6" s="14"/>
      <c r="F6" s="50" t="s">
        <v>58</v>
      </c>
      <c r="G6" s="14"/>
      <c r="H6" s="15">
        <v>70.010000000000005</v>
      </c>
      <c r="J6" s="25" t="s">
        <v>82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7"/>
    </row>
    <row r="7" spans="1:29" ht="12.75" customHeight="1" x14ac:dyDescent="0.2">
      <c r="B7" s="14"/>
      <c r="C7" s="14"/>
      <c r="D7" s="14"/>
      <c r="E7" s="14"/>
      <c r="F7" s="51" t="s">
        <v>60</v>
      </c>
      <c r="G7" s="14"/>
      <c r="H7" s="15">
        <v>75.75</v>
      </c>
    </row>
    <row r="8" spans="1:29" ht="12.75" customHeight="1" x14ac:dyDescent="0.2">
      <c r="B8" s="14"/>
      <c r="C8" s="14"/>
      <c r="D8" s="14"/>
      <c r="E8" s="14"/>
      <c r="F8" s="52" t="s">
        <v>76</v>
      </c>
      <c r="G8" s="14"/>
      <c r="H8" s="19">
        <f>(H7-H6)/H6</f>
        <v>8.1988287387515985E-2</v>
      </c>
    </row>
    <row r="9" spans="1:29" ht="15" x14ac:dyDescent="0.25">
      <c r="I9" s="53" t="s">
        <v>16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9" x14ac:dyDescent="0.2">
      <c r="F10" s="49" t="s">
        <v>88</v>
      </c>
      <c r="G10" s="49" t="s">
        <v>90</v>
      </c>
      <c r="H10" s="49" t="s">
        <v>93</v>
      </c>
      <c r="V10" s="29" t="s">
        <v>75</v>
      </c>
      <c r="W10" s="29" t="s">
        <v>61</v>
      </c>
      <c r="X10" s="29" t="s">
        <v>17</v>
      </c>
    </row>
    <row r="11" spans="1:29" s="2" customFormat="1" x14ac:dyDescent="0.2">
      <c r="A11" s="10" t="s">
        <v>73</v>
      </c>
      <c r="B11" s="10" t="s">
        <v>50</v>
      </c>
      <c r="C11" s="10" t="s">
        <v>49</v>
      </c>
      <c r="D11" s="10" t="s">
        <v>94</v>
      </c>
      <c r="E11" s="10" t="s">
        <v>51</v>
      </c>
      <c r="F11" s="10" t="s">
        <v>89</v>
      </c>
      <c r="G11" s="10" t="s">
        <v>91</v>
      </c>
      <c r="H11" s="10" t="s">
        <v>92</v>
      </c>
      <c r="I11" s="11" t="s">
        <v>1</v>
      </c>
      <c r="J11" s="11" t="s">
        <v>2</v>
      </c>
      <c r="K11" s="11" t="s">
        <v>3</v>
      </c>
      <c r="L11" s="11" t="s">
        <v>4</v>
      </c>
      <c r="M11" s="12" t="s">
        <v>5</v>
      </c>
      <c r="N11" s="11" t="s">
        <v>6</v>
      </c>
      <c r="O11" s="12" t="s">
        <v>7</v>
      </c>
      <c r="P11" s="11" t="s">
        <v>8</v>
      </c>
      <c r="Q11" s="11" t="s">
        <v>9</v>
      </c>
      <c r="R11" s="11" t="s">
        <v>10</v>
      </c>
      <c r="S11" s="11" t="s">
        <v>11</v>
      </c>
      <c r="T11" s="11" t="s">
        <v>12</v>
      </c>
      <c r="U11" s="10" t="s">
        <v>74</v>
      </c>
      <c r="V11" s="30" t="s">
        <v>15</v>
      </c>
      <c r="W11" s="30" t="s">
        <v>62</v>
      </c>
      <c r="X11" s="30" t="s">
        <v>63</v>
      </c>
    </row>
    <row r="12" spans="1:29" s="47" customFormat="1" x14ac:dyDescent="0.2">
      <c r="A12" s="40">
        <v>0</v>
      </c>
      <c r="B12" s="41" t="s">
        <v>86</v>
      </c>
      <c r="C12" s="41" t="s">
        <v>87</v>
      </c>
      <c r="D12" s="41"/>
      <c r="E12" s="41"/>
      <c r="F12" s="41">
        <v>55</v>
      </c>
      <c r="G12" s="41" t="s">
        <v>13</v>
      </c>
      <c r="H12" s="41">
        <v>20</v>
      </c>
      <c r="I12" s="42">
        <v>1470.21</v>
      </c>
      <c r="J12" s="42">
        <v>1190.17</v>
      </c>
      <c r="K12" s="42">
        <v>1260.18</v>
      </c>
      <c r="L12" s="42">
        <v>1260.18</v>
      </c>
      <c r="M12" s="42">
        <v>1470.21</v>
      </c>
      <c r="N12" s="42">
        <v>1260.18</v>
      </c>
      <c r="O12" s="42">
        <v>1260.18</v>
      </c>
      <c r="P12" s="42">
        <v>1610.23</v>
      </c>
      <c r="Q12" s="42">
        <v>1330.19</v>
      </c>
      <c r="R12" s="42">
        <v>1190.17</v>
      </c>
      <c r="S12" s="42">
        <v>1515</v>
      </c>
      <c r="T12" s="42">
        <v>1439.25</v>
      </c>
      <c r="U12" s="42">
        <f>SUM(I12:T12)</f>
        <v>16256.150000000001</v>
      </c>
      <c r="V12" s="43">
        <f>(SUM(I12:R12)*(1+$H$8))+S12+T12</f>
        <v>17346.75</v>
      </c>
      <c r="W12" s="44">
        <f>COUNT(I12:T12,"&lt;&gt;0")</f>
        <v>12</v>
      </c>
      <c r="X12" s="45">
        <f>V12/W12</f>
        <v>1445.5625</v>
      </c>
      <c r="Y12" s="46"/>
      <c r="Z12" s="46"/>
    </row>
    <row r="13" spans="1:29" x14ac:dyDescent="0.2">
      <c r="A13" s="18">
        <v>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>
        <f t="shared" ref="U13" si="0">SUM(I13:T13)</f>
        <v>0</v>
      </c>
      <c r="V13" s="31">
        <f t="shared" ref="V13" si="1">(SUM(I13:R13)*(1+$H$8))+S13+T13</f>
        <v>0</v>
      </c>
      <c r="W13" s="35">
        <f>COUNT(I13:T13)</f>
        <v>0</v>
      </c>
      <c r="X13" s="36" t="e">
        <f t="shared" ref="X13" si="2">V13/W13</f>
        <v>#DIV/0!</v>
      </c>
      <c r="Y13" s="4"/>
      <c r="Z13" s="4"/>
      <c r="AC13" s="3"/>
    </row>
    <row r="14" spans="1:29" x14ac:dyDescent="0.2">
      <c r="A14" s="18">
        <v>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 t="shared" ref="U14:U51" si="3">SUM(I14:T14)</f>
        <v>0</v>
      </c>
      <c r="V14" s="31">
        <f t="shared" ref="V14:V52" si="4">(SUM(I14:R14)*(1+$H$8))+S14+T14</f>
        <v>0</v>
      </c>
      <c r="W14" s="35">
        <f>COUNT(I14:T14)</f>
        <v>0</v>
      </c>
      <c r="X14" s="36" t="e">
        <f t="shared" ref="X14:X52" si="5">V14/W14</f>
        <v>#DIV/0!</v>
      </c>
      <c r="Y14" s="4"/>
      <c r="Z14" s="4"/>
      <c r="AC14" s="3"/>
    </row>
    <row r="15" spans="1:29" x14ac:dyDescent="0.2">
      <c r="A15" s="18">
        <v>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f t="shared" si="3"/>
        <v>0</v>
      </c>
      <c r="V15" s="31">
        <f t="shared" si="4"/>
        <v>0</v>
      </c>
      <c r="W15" s="35">
        <f t="shared" ref="W15:W51" si="6">COUNT(I15:T15)</f>
        <v>0</v>
      </c>
      <c r="X15" s="36" t="e">
        <f t="shared" si="5"/>
        <v>#DIV/0!</v>
      </c>
      <c r="Y15" s="4"/>
      <c r="Z15" s="4"/>
      <c r="AC15" s="3"/>
    </row>
    <row r="16" spans="1:29" x14ac:dyDescent="0.2">
      <c r="A16" s="18">
        <v>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si="3"/>
        <v>0</v>
      </c>
      <c r="V16" s="31">
        <f t="shared" si="4"/>
        <v>0</v>
      </c>
      <c r="W16" s="35">
        <f t="shared" si="6"/>
        <v>0</v>
      </c>
      <c r="X16" s="36" t="e">
        <f t="shared" si="5"/>
        <v>#DIV/0!</v>
      </c>
      <c r="Y16" s="4"/>
      <c r="Z16" s="4"/>
      <c r="AC16" s="3"/>
    </row>
    <row r="17" spans="1:29" x14ac:dyDescent="0.2">
      <c r="A17" s="18">
        <v>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>
        <f t="shared" si="3"/>
        <v>0</v>
      </c>
      <c r="V17" s="31">
        <f t="shared" si="4"/>
        <v>0</v>
      </c>
      <c r="W17" s="35">
        <f t="shared" si="6"/>
        <v>0</v>
      </c>
      <c r="X17" s="36" t="e">
        <f t="shared" si="5"/>
        <v>#DIV/0!</v>
      </c>
      <c r="Y17" s="4"/>
      <c r="Z17" s="4"/>
      <c r="AC17" s="3"/>
    </row>
    <row r="18" spans="1:29" x14ac:dyDescent="0.2">
      <c r="A18" s="18">
        <v>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3"/>
        <v>0</v>
      </c>
      <c r="V18" s="31">
        <f t="shared" si="4"/>
        <v>0</v>
      </c>
      <c r="W18" s="35">
        <f t="shared" si="6"/>
        <v>0</v>
      </c>
      <c r="X18" s="36" t="e">
        <f t="shared" si="5"/>
        <v>#DIV/0!</v>
      </c>
      <c r="Y18" s="4"/>
      <c r="Z18" s="4"/>
      <c r="AC18" s="3"/>
    </row>
    <row r="19" spans="1:29" x14ac:dyDescent="0.2">
      <c r="A19" s="18">
        <v>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 t="shared" si="3"/>
        <v>0</v>
      </c>
      <c r="V19" s="31">
        <f t="shared" si="4"/>
        <v>0</v>
      </c>
      <c r="W19" s="35">
        <f t="shared" si="6"/>
        <v>0</v>
      </c>
      <c r="X19" s="36" t="e">
        <f t="shared" si="5"/>
        <v>#DIV/0!</v>
      </c>
      <c r="Y19" s="4"/>
      <c r="Z19" s="4"/>
      <c r="AC19" s="3"/>
    </row>
    <row r="20" spans="1:29" x14ac:dyDescent="0.2">
      <c r="A20" s="18">
        <v>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3"/>
        <v>0</v>
      </c>
      <c r="V20" s="31">
        <f t="shared" si="4"/>
        <v>0</v>
      </c>
      <c r="W20" s="35">
        <f t="shared" si="6"/>
        <v>0</v>
      </c>
      <c r="X20" s="36" t="e">
        <f t="shared" si="5"/>
        <v>#DIV/0!</v>
      </c>
      <c r="Y20" s="4"/>
      <c r="Z20" s="4"/>
      <c r="AC20" s="3"/>
    </row>
    <row r="21" spans="1:29" x14ac:dyDescent="0.2">
      <c r="A21" s="18">
        <v>9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f t="shared" si="3"/>
        <v>0</v>
      </c>
      <c r="V21" s="31">
        <f t="shared" si="4"/>
        <v>0</v>
      </c>
      <c r="W21" s="35">
        <f t="shared" si="6"/>
        <v>0</v>
      </c>
      <c r="X21" s="36" t="e">
        <f t="shared" si="5"/>
        <v>#DIV/0!</v>
      </c>
      <c r="Y21" s="4"/>
      <c r="Z21" s="4"/>
    </row>
    <row r="22" spans="1:29" x14ac:dyDescent="0.2">
      <c r="A22" s="18">
        <v>10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3"/>
        <v>0</v>
      </c>
      <c r="V22" s="31">
        <f t="shared" si="4"/>
        <v>0</v>
      </c>
      <c r="W22" s="35">
        <f t="shared" si="6"/>
        <v>0</v>
      </c>
      <c r="X22" s="36" t="e">
        <f t="shared" si="5"/>
        <v>#DIV/0!</v>
      </c>
      <c r="Y22" s="4"/>
      <c r="Z22" s="4"/>
    </row>
    <row r="23" spans="1:29" x14ac:dyDescent="0.2">
      <c r="A23" s="18">
        <v>11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>
        <f t="shared" si="3"/>
        <v>0</v>
      </c>
      <c r="V23" s="31">
        <f t="shared" si="4"/>
        <v>0</v>
      </c>
      <c r="W23" s="35">
        <f t="shared" si="6"/>
        <v>0</v>
      </c>
      <c r="X23" s="36" t="e">
        <f t="shared" si="5"/>
        <v>#DIV/0!</v>
      </c>
      <c r="Y23" s="4"/>
      <c r="Z23" s="4"/>
    </row>
    <row r="24" spans="1:29" x14ac:dyDescent="0.2">
      <c r="A24" s="18">
        <v>12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3"/>
        <v>0</v>
      </c>
      <c r="V24" s="31">
        <f t="shared" si="4"/>
        <v>0</v>
      </c>
      <c r="W24" s="35">
        <f t="shared" si="6"/>
        <v>0</v>
      </c>
      <c r="X24" s="36" t="e">
        <f t="shared" si="5"/>
        <v>#DIV/0!</v>
      </c>
      <c r="Y24" s="4"/>
      <c r="Z24" s="4"/>
    </row>
    <row r="25" spans="1:29" x14ac:dyDescent="0.2">
      <c r="A25" s="18">
        <v>13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f t="shared" si="3"/>
        <v>0</v>
      </c>
      <c r="V25" s="31">
        <f t="shared" si="4"/>
        <v>0</v>
      </c>
      <c r="W25" s="35">
        <f t="shared" si="6"/>
        <v>0</v>
      </c>
      <c r="X25" s="36" t="e">
        <f t="shared" si="5"/>
        <v>#DIV/0!</v>
      </c>
      <c r="Y25" s="4"/>
      <c r="Z25" s="4"/>
    </row>
    <row r="26" spans="1:29" x14ac:dyDescent="0.2">
      <c r="A26" s="18">
        <v>14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3"/>
        <v>0</v>
      </c>
      <c r="V26" s="31">
        <f t="shared" si="4"/>
        <v>0</v>
      </c>
      <c r="W26" s="35">
        <f t="shared" si="6"/>
        <v>0</v>
      </c>
      <c r="X26" s="36" t="e">
        <f t="shared" si="5"/>
        <v>#DIV/0!</v>
      </c>
      <c r="Y26" s="4"/>
      <c r="Z26" s="4"/>
    </row>
    <row r="27" spans="1:29" x14ac:dyDescent="0.2">
      <c r="A27" s="18">
        <v>15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f t="shared" si="3"/>
        <v>0</v>
      </c>
      <c r="V27" s="31">
        <f t="shared" si="4"/>
        <v>0</v>
      </c>
      <c r="W27" s="35">
        <f t="shared" si="6"/>
        <v>0</v>
      </c>
      <c r="X27" s="36" t="e">
        <f t="shared" si="5"/>
        <v>#DIV/0!</v>
      </c>
      <c r="Y27" s="4"/>
      <c r="Z27" s="4"/>
    </row>
    <row r="28" spans="1:29" x14ac:dyDescent="0.2">
      <c r="A28" s="18">
        <v>16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3"/>
        <v>0</v>
      </c>
      <c r="V28" s="31">
        <f t="shared" si="4"/>
        <v>0</v>
      </c>
      <c r="W28" s="35">
        <f t="shared" si="6"/>
        <v>0</v>
      </c>
      <c r="X28" s="36" t="e">
        <f t="shared" si="5"/>
        <v>#DIV/0!</v>
      </c>
      <c r="Y28" s="4"/>
      <c r="Z28" s="4"/>
    </row>
    <row r="29" spans="1:29" x14ac:dyDescent="0.2">
      <c r="A29" s="18">
        <v>17</v>
      </c>
      <c r="B29" s="5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>
        <f t="shared" si="3"/>
        <v>0</v>
      </c>
      <c r="V29" s="31">
        <f t="shared" si="4"/>
        <v>0</v>
      </c>
      <c r="W29" s="35">
        <f t="shared" si="6"/>
        <v>0</v>
      </c>
      <c r="X29" s="36" t="e">
        <f t="shared" si="5"/>
        <v>#DIV/0!</v>
      </c>
      <c r="Y29" s="4"/>
      <c r="Z29" s="4"/>
    </row>
    <row r="30" spans="1:29" x14ac:dyDescent="0.2">
      <c r="A30" s="18">
        <v>18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3"/>
        <v>0</v>
      </c>
      <c r="V30" s="31">
        <f t="shared" si="4"/>
        <v>0</v>
      </c>
      <c r="W30" s="35">
        <f t="shared" si="6"/>
        <v>0</v>
      </c>
      <c r="X30" s="36" t="e">
        <f t="shared" si="5"/>
        <v>#DIV/0!</v>
      </c>
      <c r="Y30" s="4"/>
      <c r="Z30" s="4"/>
    </row>
    <row r="31" spans="1:29" x14ac:dyDescent="0.2">
      <c r="A31" s="18">
        <v>19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>
        <f t="shared" si="3"/>
        <v>0</v>
      </c>
      <c r="V31" s="31">
        <f t="shared" si="4"/>
        <v>0</v>
      </c>
      <c r="W31" s="35">
        <f t="shared" si="6"/>
        <v>0</v>
      </c>
      <c r="X31" s="36" t="e">
        <f t="shared" si="5"/>
        <v>#DIV/0!</v>
      </c>
      <c r="Y31" s="4"/>
      <c r="Z31" s="4"/>
    </row>
    <row r="32" spans="1:29" x14ac:dyDescent="0.2">
      <c r="A32" s="18">
        <v>20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3"/>
        <v>0</v>
      </c>
      <c r="V32" s="31">
        <f t="shared" si="4"/>
        <v>0</v>
      </c>
      <c r="W32" s="35">
        <f t="shared" si="6"/>
        <v>0</v>
      </c>
      <c r="X32" s="36" t="e">
        <f t="shared" si="5"/>
        <v>#DIV/0!</v>
      </c>
      <c r="Y32" s="4"/>
      <c r="Z32" s="4"/>
    </row>
    <row r="33" spans="1:26" x14ac:dyDescent="0.2">
      <c r="A33" s="18">
        <v>21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f t="shared" si="3"/>
        <v>0</v>
      </c>
      <c r="V33" s="31">
        <f t="shared" si="4"/>
        <v>0</v>
      </c>
      <c r="W33" s="35">
        <f t="shared" si="6"/>
        <v>0</v>
      </c>
      <c r="X33" s="36" t="e">
        <f t="shared" si="5"/>
        <v>#DIV/0!</v>
      </c>
      <c r="Y33" s="4"/>
      <c r="Z33" s="4"/>
    </row>
    <row r="34" spans="1:26" x14ac:dyDescent="0.2">
      <c r="A34" s="18">
        <v>22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3"/>
        <v>0</v>
      </c>
      <c r="V34" s="31">
        <f t="shared" si="4"/>
        <v>0</v>
      </c>
      <c r="W34" s="35">
        <f t="shared" si="6"/>
        <v>0</v>
      </c>
      <c r="X34" s="36" t="e">
        <f t="shared" si="5"/>
        <v>#DIV/0!</v>
      </c>
      <c r="Y34" s="4"/>
      <c r="Z34" s="4"/>
    </row>
    <row r="35" spans="1:26" x14ac:dyDescent="0.2">
      <c r="A35" s="18">
        <v>23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>
        <f t="shared" si="3"/>
        <v>0</v>
      </c>
      <c r="V35" s="31">
        <f t="shared" si="4"/>
        <v>0</v>
      </c>
      <c r="W35" s="35">
        <f t="shared" si="6"/>
        <v>0</v>
      </c>
      <c r="X35" s="36" t="e">
        <f t="shared" si="5"/>
        <v>#DIV/0!</v>
      </c>
      <c r="Y35" s="4"/>
      <c r="Z35" s="4"/>
    </row>
    <row r="36" spans="1:26" x14ac:dyDescent="0.2">
      <c r="A36" s="18">
        <v>24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f t="shared" si="3"/>
        <v>0</v>
      </c>
      <c r="V36" s="31">
        <f t="shared" si="4"/>
        <v>0</v>
      </c>
      <c r="W36" s="35">
        <f t="shared" si="6"/>
        <v>0</v>
      </c>
      <c r="X36" s="36" t="e">
        <f t="shared" si="5"/>
        <v>#DIV/0!</v>
      </c>
      <c r="Y36" s="4"/>
      <c r="Z36" s="4"/>
    </row>
    <row r="37" spans="1:26" x14ac:dyDescent="0.2">
      <c r="A37" s="18">
        <v>25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>
        <f t="shared" si="3"/>
        <v>0</v>
      </c>
      <c r="V37" s="31">
        <f t="shared" si="4"/>
        <v>0</v>
      </c>
      <c r="W37" s="35">
        <f t="shared" si="6"/>
        <v>0</v>
      </c>
      <c r="X37" s="36" t="e">
        <f t="shared" si="5"/>
        <v>#DIV/0!</v>
      </c>
      <c r="Y37" s="4"/>
      <c r="Z37" s="4"/>
    </row>
    <row r="38" spans="1:26" x14ac:dyDescent="0.2">
      <c r="A38" s="18">
        <v>26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>
        <f t="shared" si="3"/>
        <v>0</v>
      </c>
      <c r="V38" s="31">
        <f t="shared" si="4"/>
        <v>0</v>
      </c>
      <c r="W38" s="35">
        <f t="shared" si="6"/>
        <v>0</v>
      </c>
      <c r="X38" s="36" t="e">
        <f t="shared" si="5"/>
        <v>#DIV/0!</v>
      </c>
      <c r="Y38" s="4"/>
      <c r="Z38" s="4"/>
    </row>
    <row r="39" spans="1:26" x14ac:dyDescent="0.2">
      <c r="A39" s="18">
        <v>27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>
        <f t="shared" si="3"/>
        <v>0</v>
      </c>
      <c r="V39" s="31">
        <f t="shared" si="4"/>
        <v>0</v>
      </c>
      <c r="W39" s="35">
        <f t="shared" si="6"/>
        <v>0</v>
      </c>
      <c r="X39" s="36" t="e">
        <f t="shared" si="5"/>
        <v>#DIV/0!</v>
      </c>
      <c r="Y39" s="4"/>
      <c r="Z39" s="4"/>
    </row>
    <row r="40" spans="1:26" x14ac:dyDescent="0.2">
      <c r="A40" s="18">
        <v>28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>
        <f t="shared" si="3"/>
        <v>0</v>
      </c>
      <c r="V40" s="31">
        <f t="shared" si="4"/>
        <v>0</v>
      </c>
      <c r="W40" s="35">
        <f t="shared" si="6"/>
        <v>0</v>
      </c>
      <c r="X40" s="36" t="e">
        <f t="shared" si="5"/>
        <v>#DIV/0!</v>
      </c>
      <c r="Y40" s="4"/>
      <c r="Z40" s="4"/>
    </row>
    <row r="41" spans="1:26" x14ac:dyDescent="0.2">
      <c r="A41" s="18">
        <v>29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>
        <f t="shared" si="3"/>
        <v>0</v>
      </c>
      <c r="V41" s="31">
        <f t="shared" si="4"/>
        <v>0</v>
      </c>
      <c r="W41" s="35">
        <f t="shared" si="6"/>
        <v>0</v>
      </c>
      <c r="X41" s="36" t="e">
        <f t="shared" si="5"/>
        <v>#DIV/0!</v>
      </c>
      <c r="Y41" s="4"/>
      <c r="Z41" s="4"/>
    </row>
    <row r="42" spans="1:26" x14ac:dyDescent="0.2">
      <c r="A42" s="18">
        <v>30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>
        <f t="shared" si="3"/>
        <v>0</v>
      </c>
      <c r="V42" s="31">
        <f t="shared" si="4"/>
        <v>0</v>
      </c>
      <c r="W42" s="35">
        <f t="shared" si="6"/>
        <v>0</v>
      </c>
      <c r="X42" s="36" t="e">
        <f t="shared" si="5"/>
        <v>#DIV/0!</v>
      </c>
      <c r="Y42" s="4"/>
      <c r="Z42" s="4"/>
    </row>
    <row r="43" spans="1:26" x14ac:dyDescent="0.2">
      <c r="A43" s="18">
        <v>31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>
        <f t="shared" si="3"/>
        <v>0</v>
      </c>
      <c r="V43" s="31">
        <f t="shared" si="4"/>
        <v>0</v>
      </c>
      <c r="W43" s="35">
        <f t="shared" si="6"/>
        <v>0</v>
      </c>
      <c r="X43" s="36" t="e">
        <f t="shared" si="5"/>
        <v>#DIV/0!</v>
      </c>
      <c r="Y43" s="4"/>
      <c r="Z43" s="4"/>
    </row>
    <row r="44" spans="1:26" x14ac:dyDescent="0.2">
      <c r="A44" s="18">
        <v>32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>
        <f t="shared" si="3"/>
        <v>0</v>
      </c>
      <c r="V44" s="31">
        <f t="shared" si="4"/>
        <v>0</v>
      </c>
      <c r="W44" s="35">
        <f t="shared" si="6"/>
        <v>0</v>
      </c>
      <c r="X44" s="36" t="e">
        <f t="shared" si="5"/>
        <v>#DIV/0!</v>
      </c>
      <c r="Y44" s="4"/>
      <c r="Z44" s="4"/>
    </row>
    <row r="45" spans="1:26" x14ac:dyDescent="0.2">
      <c r="A45" s="18">
        <v>33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>
        <f t="shared" si="3"/>
        <v>0</v>
      </c>
      <c r="V45" s="31">
        <f t="shared" si="4"/>
        <v>0</v>
      </c>
      <c r="W45" s="35">
        <f t="shared" si="6"/>
        <v>0</v>
      </c>
      <c r="X45" s="36" t="e">
        <f t="shared" si="5"/>
        <v>#DIV/0!</v>
      </c>
      <c r="Y45" s="4"/>
      <c r="Z45" s="4"/>
    </row>
    <row r="46" spans="1:26" x14ac:dyDescent="0.2">
      <c r="A46" s="18">
        <v>34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>
        <f t="shared" si="3"/>
        <v>0</v>
      </c>
      <c r="V46" s="31">
        <f t="shared" si="4"/>
        <v>0</v>
      </c>
      <c r="W46" s="35">
        <f t="shared" si="6"/>
        <v>0</v>
      </c>
      <c r="X46" s="36" t="e">
        <f t="shared" si="5"/>
        <v>#DIV/0!</v>
      </c>
      <c r="Y46" s="4"/>
      <c r="Z46" s="4"/>
    </row>
    <row r="47" spans="1:26" x14ac:dyDescent="0.2">
      <c r="A47" s="18">
        <v>35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>
        <f t="shared" si="3"/>
        <v>0</v>
      </c>
      <c r="V47" s="31">
        <f t="shared" si="4"/>
        <v>0</v>
      </c>
      <c r="W47" s="35">
        <f t="shared" si="6"/>
        <v>0</v>
      </c>
      <c r="X47" s="36" t="e">
        <f t="shared" si="5"/>
        <v>#DIV/0!</v>
      </c>
      <c r="Y47" s="4"/>
      <c r="Z47" s="4"/>
    </row>
    <row r="48" spans="1:26" x14ac:dyDescent="0.2">
      <c r="A48" s="18">
        <v>36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f t="shared" si="3"/>
        <v>0</v>
      </c>
      <c r="V48" s="31">
        <f t="shared" si="4"/>
        <v>0</v>
      </c>
      <c r="W48" s="35">
        <f t="shared" si="6"/>
        <v>0</v>
      </c>
      <c r="X48" s="36" t="e">
        <f t="shared" si="5"/>
        <v>#DIV/0!</v>
      </c>
      <c r="Y48" s="4"/>
      <c r="Z48" s="4"/>
    </row>
    <row r="49" spans="1:26" x14ac:dyDescent="0.2">
      <c r="A49" s="18">
        <v>37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>
        <f t="shared" si="3"/>
        <v>0</v>
      </c>
      <c r="V49" s="31">
        <f t="shared" si="4"/>
        <v>0</v>
      </c>
      <c r="W49" s="35">
        <f t="shared" si="6"/>
        <v>0</v>
      </c>
      <c r="X49" s="36" t="e">
        <f t="shared" si="5"/>
        <v>#DIV/0!</v>
      </c>
      <c r="Y49" s="4"/>
      <c r="Z49" s="4"/>
    </row>
    <row r="50" spans="1:26" x14ac:dyDescent="0.2">
      <c r="A50" s="18">
        <v>38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f t="shared" si="3"/>
        <v>0</v>
      </c>
      <c r="V50" s="31">
        <f t="shared" si="4"/>
        <v>0</v>
      </c>
      <c r="W50" s="35">
        <f t="shared" si="6"/>
        <v>0</v>
      </c>
      <c r="X50" s="36" t="e">
        <f t="shared" si="5"/>
        <v>#DIV/0!</v>
      </c>
      <c r="Y50" s="4"/>
      <c r="Z50" s="4"/>
    </row>
    <row r="51" spans="1:26" x14ac:dyDescent="0.2">
      <c r="A51" s="18">
        <v>39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>
        <f t="shared" si="3"/>
        <v>0</v>
      </c>
      <c r="V51" s="31">
        <f t="shared" si="4"/>
        <v>0</v>
      </c>
      <c r="W51" s="35">
        <f t="shared" si="6"/>
        <v>0</v>
      </c>
      <c r="X51" s="36" t="e">
        <f t="shared" si="5"/>
        <v>#DIV/0!</v>
      </c>
      <c r="Y51" s="4"/>
      <c r="Z51" s="4"/>
    </row>
    <row r="52" spans="1:26" x14ac:dyDescent="0.2">
      <c r="A52" s="18">
        <v>40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f>SUM(I52:T52)</f>
        <v>0</v>
      </c>
      <c r="V52" s="31">
        <f t="shared" si="4"/>
        <v>0</v>
      </c>
      <c r="W52" s="35">
        <f>COUNT(I52:T52)</f>
        <v>0</v>
      </c>
      <c r="X52" s="36" t="e">
        <f t="shared" si="5"/>
        <v>#DIV/0!</v>
      </c>
      <c r="Y52" s="4"/>
      <c r="Z52" s="4"/>
    </row>
    <row r="53" spans="1:26" x14ac:dyDescent="0.2">
      <c r="A53" s="10"/>
      <c r="I53" s="3"/>
      <c r="J53" s="3"/>
      <c r="K53" s="3"/>
      <c r="L53" s="3"/>
      <c r="M53" s="3"/>
      <c r="N53" s="3"/>
      <c r="O53" s="3"/>
      <c r="U53" s="3"/>
      <c r="V53" s="31"/>
      <c r="W53" s="35"/>
      <c r="X53" s="36"/>
      <c r="Y53" s="4"/>
      <c r="Z53" s="4"/>
    </row>
    <row r="54" spans="1:26" x14ac:dyDescent="0.2">
      <c r="M54" s="3"/>
      <c r="N54" s="3"/>
      <c r="O54" s="3"/>
      <c r="P54" s="3"/>
      <c r="Q54" s="3"/>
      <c r="R54" s="3"/>
      <c r="S54" s="3"/>
      <c r="T54" s="3"/>
      <c r="U54" s="3"/>
      <c r="V54" s="31"/>
      <c r="W54" s="32"/>
      <c r="X54" s="32"/>
    </row>
    <row r="55" spans="1:26" s="2" customFormat="1" ht="13.5" thickBot="1" x14ac:dyDescent="0.25">
      <c r="A55" s="2" t="s">
        <v>84</v>
      </c>
      <c r="C55" s="2">
        <f>COUNTA(C13:C52)</f>
        <v>0</v>
      </c>
      <c r="I55" s="16">
        <f>SUM(I13:I54)</f>
        <v>0</v>
      </c>
      <c r="J55" s="16">
        <f t="shared" ref="J55:X55" si="7">SUM(J13:J54)</f>
        <v>0</v>
      </c>
      <c r="K55" s="16">
        <f t="shared" si="7"/>
        <v>0</v>
      </c>
      <c r="L55" s="16">
        <f t="shared" si="7"/>
        <v>0</v>
      </c>
      <c r="M55" s="16">
        <f t="shared" si="7"/>
        <v>0</v>
      </c>
      <c r="N55" s="16">
        <f t="shared" si="7"/>
        <v>0</v>
      </c>
      <c r="O55" s="16">
        <f t="shared" si="7"/>
        <v>0</v>
      </c>
      <c r="P55" s="16">
        <f t="shared" si="7"/>
        <v>0</v>
      </c>
      <c r="Q55" s="16">
        <f t="shared" si="7"/>
        <v>0</v>
      </c>
      <c r="R55" s="16">
        <f t="shared" si="7"/>
        <v>0</v>
      </c>
      <c r="S55" s="16">
        <f t="shared" si="7"/>
        <v>0</v>
      </c>
      <c r="T55" s="16">
        <f t="shared" si="7"/>
        <v>0</v>
      </c>
      <c r="U55" s="16">
        <f t="shared" si="7"/>
        <v>0</v>
      </c>
      <c r="V55" s="37">
        <f t="shared" si="7"/>
        <v>0</v>
      </c>
      <c r="W55" s="38"/>
      <c r="X55" s="37" t="e">
        <f t="shared" si="7"/>
        <v>#DIV/0!</v>
      </c>
    </row>
    <row r="56" spans="1:26" ht="13.5" thickTop="1" x14ac:dyDescent="0.2">
      <c r="M56" s="3"/>
      <c r="N56" s="3"/>
      <c r="O56" s="3"/>
      <c r="P56" s="3"/>
      <c r="Q56" s="3"/>
      <c r="R56" s="3"/>
      <c r="S56" s="3"/>
      <c r="V56" s="39"/>
      <c r="W56" s="39"/>
      <c r="X56" s="39"/>
    </row>
    <row r="57" spans="1:26" x14ac:dyDescent="0.2">
      <c r="M57" s="3"/>
      <c r="N57" s="3"/>
      <c r="O57" s="3"/>
      <c r="P57" s="3"/>
      <c r="Q57" s="3"/>
      <c r="R57" s="3"/>
      <c r="S57" s="3"/>
      <c r="U57" s="32"/>
      <c r="V57" s="33" t="s">
        <v>85</v>
      </c>
      <c r="W57" s="32"/>
      <c r="X57" s="38">
        <f>C55</f>
        <v>0</v>
      </c>
    </row>
    <row r="58" spans="1:26" x14ac:dyDescent="0.2">
      <c r="M58" s="3"/>
      <c r="N58" s="3"/>
      <c r="O58" s="3"/>
      <c r="P58" s="3"/>
      <c r="Q58" s="3"/>
      <c r="R58" s="3"/>
      <c r="S58" s="3"/>
      <c r="V58" s="39"/>
      <c r="W58" s="39"/>
      <c r="X58" s="39"/>
    </row>
    <row r="59" spans="1:26" ht="15" x14ac:dyDescent="0.35">
      <c r="M59" s="3"/>
      <c r="N59" s="3"/>
      <c r="O59" s="3"/>
      <c r="P59" s="3"/>
      <c r="Q59" s="3"/>
      <c r="R59" s="31"/>
      <c r="S59" s="31"/>
      <c r="T59" s="32"/>
      <c r="U59" s="32"/>
      <c r="V59" s="33" t="s">
        <v>77</v>
      </c>
      <c r="W59" s="32"/>
      <c r="X59" s="34" t="e">
        <f>X55/X57</f>
        <v>#DIV/0!</v>
      </c>
      <c r="Y59" s="6"/>
    </row>
    <row r="60" spans="1:26" x14ac:dyDescent="0.2">
      <c r="F60" s="7"/>
      <c r="M60" s="3"/>
      <c r="N60" s="3"/>
      <c r="O60" s="3"/>
      <c r="P60" s="3"/>
      <c r="Q60" s="3"/>
      <c r="R60" s="3"/>
      <c r="S60" s="3"/>
    </row>
    <row r="61" spans="1:26" x14ac:dyDescent="0.2">
      <c r="Q61" s="2"/>
      <c r="S61" s="2"/>
      <c r="W61" s="2"/>
      <c r="X61" s="17"/>
    </row>
    <row r="62" spans="1:26" x14ac:dyDescent="0.2">
      <c r="W62" s="2"/>
      <c r="X62" s="17"/>
    </row>
    <row r="63" spans="1:26" x14ac:dyDescent="0.2">
      <c r="W63" s="2"/>
      <c r="X63" s="17"/>
    </row>
    <row r="64" spans="1:26" x14ac:dyDescent="0.2">
      <c r="W64" s="2"/>
      <c r="X64" s="17"/>
    </row>
    <row r="65" spans="23:24" x14ac:dyDescent="0.2">
      <c r="W65" s="2"/>
      <c r="X65" s="17"/>
    </row>
    <row r="66" spans="23:24" x14ac:dyDescent="0.2">
      <c r="W66" s="2"/>
      <c r="X66" s="17"/>
    </row>
  </sheetData>
  <mergeCells count="1">
    <mergeCell ref="I9:T9"/>
  </mergeCells>
  <pageMargins left="0.25" right="0.25" top="0.75" bottom="0.75" header="0.3" footer="0.3"/>
  <pageSetup scale="58" fitToHeight="6" orientation="landscape" r:id="rId1"/>
  <headerFooter>
    <oddFooter>&amp;L&amp;"Arial,Regular"&amp;10&amp;F,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ASDM Sample</vt:lpstr>
      <vt:lpstr>Template</vt:lpstr>
    </vt:vector>
  </TitlesOfParts>
  <Company>Harbor Regional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Judy Wada</cp:lastModifiedBy>
  <cp:lastPrinted>2020-09-09T01:31:47Z</cp:lastPrinted>
  <dcterms:created xsi:type="dcterms:W3CDTF">2020-05-12T23:05:50Z</dcterms:created>
  <dcterms:modified xsi:type="dcterms:W3CDTF">2020-09-09T16:01:05Z</dcterms:modified>
</cp:coreProperties>
</file>